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00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4" i="1"/>
  <c r="G6" i="1"/>
  <c r="K4" i="1"/>
  <c r="K5" i="1"/>
  <c r="O4" i="1"/>
  <c r="P4" i="1"/>
  <c r="P5" i="1"/>
  <c r="O5" i="1"/>
  <c r="P6" i="1"/>
  <c r="O6" i="1"/>
  <c r="P7" i="1"/>
  <c r="D5" i="1"/>
  <c r="O7" i="1"/>
  <c r="P8" i="1"/>
  <c r="O8" i="1"/>
  <c r="P9" i="1"/>
  <c r="O9" i="1"/>
  <c r="P10" i="1"/>
  <c r="O10" i="1"/>
  <c r="P11" i="1"/>
  <c r="D6" i="1"/>
  <c r="O11" i="1"/>
  <c r="P12" i="1"/>
  <c r="O12" i="1"/>
  <c r="P13" i="1"/>
  <c r="O13" i="1"/>
  <c r="P14" i="1"/>
  <c r="O14" i="1"/>
  <c r="P15" i="1"/>
  <c r="O15" i="1"/>
  <c r="P16" i="1"/>
  <c r="O16" i="1"/>
  <c r="P17" i="1"/>
  <c r="O17" i="1"/>
  <c r="P18" i="1"/>
  <c r="O18" i="1"/>
  <c r="P19" i="1"/>
  <c r="D7" i="1"/>
  <c r="O19" i="1"/>
  <c r="P20" i="1"/>
  <c r="O20" i="1"/>
  <c r="P21" i="1"/>
  <c r="O21" i="1"/>
  <c r="P22" i="1"/>
  <c r="O22" i="1"/>
  <c r="P23" i="1"/>
  <c r="O23" i="1"/>
  <c r="P24" i="1"/>
  <c r="O24" i="1"/>
  <c r="P25" i="1"/>
  <c r="O25" i="1"/>
  <c r="P26" i="1"/>
  <c r="O26" i="1"/>
  <c r="P27" i="1"/>
  <c r="O27" i="1"/>
  <c r="P28" i="1"/>
  <c r="D8" i="1"/>
  <c r="O28" i="1"/>
  <c r="P29" i="1"/>
  <c r="O29" i="1"/>
  <c r="P30" i="1"/>
  <c r="O30" i="1"/>
  <c r="P31" i="1"/>
  <c r="O31" i="1"/>
  <c r="P32" i="1"/>
  <c r="O32" i="1"/>
  <c r="P33" i="1"/>
  <c r="AE33" i="1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AB33" i="1"/>
  <c r="AE34" i="1"/>
  <c r="S4" i="1"/>
  <c r="T4" i="1"/>
  <c r="T5" i="1"/>
  <c r="S5" i="1"/>
  <c r="T6" i="1"/>
  <c r="K6" i="1"/>
  <c r="S6" i="1"/>
  <c r="T7" i="1"/>
  <c r="K7" i="1"/>
  <c r="S7" i="1"/>
  <c r="T8" i="1"/>
  <c r="K8" i="1"/>
  <c r="S8" i="1"/>
  <c r="T9" i="1"/>
  <c r="K9" i="1"/>
  <c r="S9" i="1"/>
  <c r="T10" i="1"/>
  <c r="K10" i="1"/>
  <c r="S10" i="1"/>
  <c r="T11" i="1"/>
  <c r="K11" i="1"/>
  <c r="S11" i="1"/>
  <c r="T12" i="1"/>
  <c r="K12" i="1"/>
  <c r="S12" i="1"/>
  <c r="T13" i="1"/>
  <c r="K13" i="1"/>
  <c r="S13" i="1"/>
  <c r="T14" i="1"/>
  <c r="K14" i="1"/>
  <c r="S14" i="1"/>
  <c r="T15" i="1"/>
  <c r="K15" i="1"/>
  <c r="S15" i="1"/>
  <c r="T16" i="1"/>
  <c r="K16" i="1"/>
  <c r="S16" i="1"/>
  <c r="T17" i="1"/>
  <c r="K17" i="1"/>
  <c r="S17" i="1"/>
  <c r="T18" i="1"/>
  <c r="K18" i="1"/>
  <c r="S18" i="1"/>
  <c r="T19" i="1"/>
  <c r="K19" i="1"/>
  <c r="S19" i="1"/>
  <c r="T20" i="1"/>
  <c r="K20" i="1"/>
  <c r="S20" i="1"/>
  <c r="T21" i="1"/>
  <c r="K21" i="1"/>
  <c r="S21" i="1"/>
  <c r="T22" i="1"/>
  <c r="K22" i="1"/>
  <c r="S22" i="1"/>
  <c r="T23" i="1"/>
  <c r="K23" i="1"/>
  <c r="S23" i="1"/>
  <c r="T24" i="1"/>
  <c r="K24" i="1"/>
  <c r="S24" i="1"/>
  <c r="T25" i="1"/>
  <c r="K25" i="1"/>
  <c r="S25" i="1"/>
  <c r="T26" i="1"/>
  <c r="K26" i="1"/>
  <c r="S26" i="1"/>
  <c r="T27" i="1"/>
  <c r="K27" i="1"/>
  <c r="S27" i="1"/>
  <c r="T28" i="1"/>
  <c r="K28" i="1"/>
  <c r="S28" i="1"/>
  <c r="T29" i="1"/>
  <c r="K29" i="1"/>
  <c r="S29" i="1"/>
  <c r="T30" i="1"/>
  <c r="K30" i="1"/>
  <c r="S30" i="1"/>
  <c r="T31" i="1"/>
  <c r="K31" i="1"/>
  <c r="S31" i="1"/>
  <c r="T32" i="1"/>
  <c r="K32" i="1"/>
  <c r="S32" i="1"/>
  <c r="T33" i="1"/>
  <c r="AD33" i="1"/>
  <c r="AD34" i="1"/>
  <c r="W4" i="1"/>
  <c r="X4" i="1"/>
  <c r="X5" i="1"/>
  <c r="W5" i="1"/>
  <c r="X6" i="1"/>
  <c r="W6" i="1"/>
  <c r="X7" i="1"/>
  <c r="W7" i="1"/>
  <c r="X8" i="1"/>
  <c r="W8" i="1"/>
  <c r="X9" i="1"/>
  <c r="W9" i="1"/>
  <c r="X10" i="1"/>
  <c r="W10" i="1"/>
  <c r="X11" i="1"/>
  <c r="W11" i="1"/>
  <c r="X12" i="1"/>
  <c r="W12" i="1"/>
  <c r="X13" i="1"/>
  <c r="W13" i="1"/>
  <c r="X14" i="1"/>
  <c r="W14" i="1"/>
  <c r="X15" i="1"/>
  <c r="W15" i="1"/>
  <c r="X16" i="1"/>
  <c r="W16" i="1"/>
  <c r="X17" i="1"/>
  <c r="W17" i="1"/>
  <c r="X18" i="1"/>
  <c r="W18" i="1"/>
  <c r="X19" i="1"/>
  <c r="W19" i="1"/>
  <c r="X20" i="1"/>
  <c r="W20" i="1"/>
  <c r="X21" i="1"/>
  <c r="W21" i="1"/>
  <c r="X22" i="1"/>
  <c r="W22" i="1"/>
  <c r="X23" i="1"/>
  <c r="W23" i="1"/>
  <c r="X24" i="1"/>
  <c r="W24" i="1"/>
  <c r="X25" i="1"/>
  <c r="W25" i="1"/>
  <c r="X26" i="1"/>
  <c r="W26" i="1"/>
  <c r="X27" i="1"/>
  <c r="W27" i="1"/>
  <c r="X28" i="1"/>
  <c r="W28" i="1"/>
  <c r="X29" i="1"/>
  <c r="W29" i="1"/>
  <c r="X30" i="1"/>
  <c r="W30" i="1"/>
  <c r="X31" i="1"/>
  <c r="W31" i="1"/>
  <c r="X32" i="1"/>
  <c r="W32" i="1"/>
  <c r="X33" i="1"/>
  <c r="AC33" i="1"/>
  <c r="AC3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4" i="1"/>
  <c r="K33" i="1"/>
  <c r="W33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4" i="1"/>
  <c r="S33" i="1"/>
  <c r="D15" i="1"/>
  <c r="D14" i="1"/>
  <c r="A16" i="1"/>
  <c r="A15" i="1"/>
  <c r="D9" i="1"/>
  <c r="Q4" i="1"/>
  <c r="A6" i="1"/>
  <c r="A7" i="1"/>
  <c r="A8" i="1"/>
  <c r="A9" i="1"/>
  <c r="A10" i="1"/>
  <c r="A5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33" i="1"/>
</calcChain>
</file>

<file path=xl/sharedStrings.xml><?xml version="1.0" encoding="utf-8"?>
<sst xmlns="http://schemas.openxmlformats.org/spreadsheetml/2006/main" count="35" uniqueCount="25">
  <si>
    <t>Pricing</t>
  </si>
  <si>
    <t>Returns</t>
  </si>
  <si>
    <t>Monthly</t>
  </si>
  <si>
    <t>Annual</t>
  </si>
  <si>
    <t>Brokerage</t>
  </si>
  <si>
    <t>Diff</t>
  </si>
  <si>
    <t>Smartly</t>
  </si>
  <si>
    <t>StashAway</t>
  </si>
  <si>
    <t>AutoWealth</t>
  </si>
  <si>
    <t>Year</t>
  </si>
  <si>
    <t>Autowealth</t>
  </si>
  <si>
    <t>Stashaway
Portfolio</t>
  </si>
  <si>
    <t>Smartly
 Portfolio</t>
  </si>
  <si>
    <t>Brokerage
Portfolio</t>
  </si>
  <si>
    <t>Brokerage fees</t>
  </si>
  <si>
    <t>Stashaway
Fees</t>
  </si>
  <si>
    <t>Portfolio
(No fees)</t>
  </si>
  <si>
    <t>Smartly
Fees</t>
  </si>
  <si>
    <t>AutoWealth
Fees</t>
  </si>
  <si>
    <t>AutoWealth
Portfolio</t>
  </si>
  <si>
    <t>Investment Amount</t>
  </si>
  <si>
    <t>% Fee</t>
  </si>
  <si>
    <t>USDSGD exchange rate</t>
  </si>
  <si>
    <t>Platform Fee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</si>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</sst>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10" fontId="0" fillId="0" borderId="0" xfId="0" applyNumberFormat="1"/>
    <xf numFmtId="43" fontId="0" fillId="0" borderId="0" xfId="1" applyFont="1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43" fontId="0" fillId="0" borderId="0" xfId="0" applyNumberFormat="1"/>
    <xf numFmtId="9" fontId="0" fillId="0" borderId="0" xfId="12" applyFont="1"/>
    <xf numFmtId="164" fontId="0" fillId="0" borderId="1" xfId="1" applyNumberFormat="1" applyFont="1" applyBorder="1"/>
    <xf numFmtId="10" fontId="0" fillId="0" borderId="1" xfId="0" applyNumberFormat="1" applyBorder="1"/>
    <xf numFmtId="164" fontId="0" fillId="0" borderId="5" xfId="1" applyNumberFormat="1" applyFont="1" applyBorder="1"/>
    <xf numFmtId="43" fontId="0" fillId="0" borderId="6" xfId="0" applyNumberForma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0" fontId="0" fillId="0" borderId="8" xfId="0" applyNumberFormat="1" applyBorder="1"/>
    <xf numFmtId="43" fontId="0" fillId="0" borderId="9" xfId="0" applyNumberFormat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9" fontId="0" fillId="0" borderId="1" xfId="0" applyNumberFormat="1" applyBorder="1"/>
    <xf numFmtId="0" fontId="0" fillId="0" borderId="11" xfId="0" applyBorder="1"/>
    <xf numFmtId="10" fontId="0" fillId="0" borderId="11" xfId="0" applyNumberFormat="1" applyBorder="1"/>
    <xf numFmtId="0" fontId="0" fillId="0" borderId="12" xfId="0" applyBorder="1"/>
    <xf numFmtId="0" fontId="0" fillId="2" borderId="1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0" borderId="16" xfId="0" applyBorder="1"/>
    <xf numFmtId="0" fontId="0" fillId="2" borderId="11" xfId="0" applyFill="1" applyBorder="1"/>
    <xf numFmtId="0" fontId="0" fillId="2" borderId="12" xfId="0" applyFill="1" applyBorder="1"/>
  </cellXfs>
  <cellStyles count="17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4" builtinId="9" hidden="1"/>
    <cellStyle name="Followed Hyperlink" xfId="1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3" builtinId="8" hidden="1"/>
    <cellStyle name="Hyperlink" xfId="15" builtinId="8" hidden="1"/>
    <cellStyle name="Normal" xfId="0" builtinId="0"/>
    <cellStyle name="Percent" xfId="1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Portfolio Value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Sheet1!$AB$3</c:f>
              <c:strCache>
                <c:ptCount val="1"/>
                <c:pt idx="0">
                  <c:v>Brokerage</c:v>
                </c:pt>
              </c:strCache>
            </c:strRef>
          </c:tx>
          <c:marker>
            <c:symbol val="none"/>
          </c:marker>
          <c:dLbls>
            <c:dLbl>
              <c:idx val="2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Sheet1!$AB$4:$AB$33</c:f>
              <c:numCache>
                <c:formatCode>_(* #,##0.00_);_(* \(#,##0.00\);_(* "-"??_);_(@_)</c:formatCode>
                <c:ptCount val="30"/>
                <c:pt idx="0">
                  <c:v>11700.0</c:v>
                </c:pt>
                <c:pt idx="1">
                  <c:v>23985.0</c:v>
                </c:pt>
                <c:pt idx="2">
                  <c:v>36884.25</c:v>
                </c:pt>
                <c:pt idx="3">
                  <c:v>50428.4625</c:v>
                </c:pt>
                <c:pt idx="4">
                  <c:v>64649.885625</c:v>
                </c:pt>
                <c:pt idx="5">
                  <c:v>79582.37990625</c:v>
                </c:pt>
                <c:pt idx="6">
                  <c:v>95261.4989015625</c:v>
                </c:pt>
                <c:pt idx="7">
                  <c:v>111724.5738466406</c:v>
                </c:pt>
                <c:pt idx="8">
                  <c:v>129010.8025389727</c:v>
                </c:pt>
                <c:pt idx="9">
                  <c:v>147161.3426659213</c:v>
                </c:pt>
                <c:pt idx="10">
                  <c:v>166219.4097992174</c:v>
                </c:pt>
                <c:pt idx="11">
                  <c:v>186230.3802891783</c:v>
                </c:pt>
                <c:pt idx="12">
                  <c:v>207241.8993036372</c:v>
                </c:pt>
                <c:pt idx="13">
                  <c:v>229303.9942688191</c:v>
                </c:pt>
                <c:pt idx="14">
                  <c:v>252469.19398226</c:v>
                </c:pt>
                <c:pt idx="15">
                  <c:v>276792.653681373</c:v>
                </c:pt>
                <c:pt idx="16">
                  <c:v>302332.2863654417</c:v>
                </c:pt>
                <c:pt idx="17">
                  <c:v>329148.9006837137</c:v>
                </c:pt>
                <c:pt idx="18">
                  <c:v>357306.3457178995</c:v>
                </c:pt>
                <c:pt idx="19">
                  <c:v>386871.6630037945</c:v>
                </c:pt>
                <c:pt idx="20">
                  <c:v>417915.2461539842</c:v>
                </c:pt>
                <c:pt idx="21">
                  <c:v>450511.0084616835</c:v>
                </c:pt>
                <c:pt idx="22">
                  <c:v>484736.5588847676</c:v>
                </c:pt>
                <c:pt idx="23">
                  <c:v>520673.386829006</c:v>
                </c:pt>
                <c:pt idx="24">
                  <c:v>558407.0561704563</c:v>
                </c:pt>
                <c:pt idx="25">
                  <c:v>598027.4089789792</c:v>
                </c:pt>
                <c:pt idx="26">
                  <c:v>639628.7794279281</c:v>
                </c:pt>
                <c:pt idx="27">
                  <c:v>683310.2183993246</c:v>
                </c:pt>
                <c:pt idx="28">
                  <c:v>729175.7293192908</c:v>
                </c:pt>
                <c:pt idx="29">
                  <c:v>777334.5157852555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Sheet1!$AC$3</c:f>
              <c:strCache>
                <c:ptCount val="1"/>
                <c:pt idx="0">
                  <c:v>Autowealth</c:v>
                </c:pt>
              </c:strCache>
            </c:strRef>
          </c:tx>
          <c:marker>
            <c:symbol val="none"/>
          </c:marker>
          <c:dLbls>
            <c:dLbl>
              <c:idx val="29"/>
              <c:layout>
                <c:manualLayout>
                  <c:x val="0.0"/>
                  <c:y val="-0.01975683890577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Sheet1!$AC$4:$AC$33</c:f>
              <c:numCache>
                <c:formatCode>_(* #,##0.00_);_(* \(#,##0.00\);_(* "-"??_);_(@_)</c:formatCode>
                <c:ptCount val="30"/>
                <c:pt idx="0">
                  <c:v>11914.8</c:v>
                </c:pt>
                <c:pt idx="1">
                  <c:v>24425.34</c:v>
                </c:pt>
                <c:pt idx="2">
                  <c:v>37498.40700000001</c:v>
                </c:pt>
                <c:pt idx="3">
                  <c:v>51158.97735000001</c:v>
                </c:pt>
                <c:pt idx="4">
                  <c:v>65433.1187175</c:v>
                </c:pt>
                <c:pt idx="5">
                  <c:v>80348.036778375</c:v>
                </c:pt>
                <c:pt idx="6">
                  <c:v>95932.12384854374</c:v>
                </c:pt>
                <c:pt idx="7">
                  <c:v>112215.0095337834</c:v>
                </c:pt>
                <c:pt idx="8">
                  <c:v>129227.6134779257</c:v>
                </c:pt>
                <c:pt idx="9">
                  <c:v>147002.2002926478</c:v>
                </c:pt>
                <c:pt idx="10">
                  <c:v>165572.4367551473</c:v>
                </c:pt>
                <c:pt idx="11">
                  <c:v>184973.4513631651</c:v>
                </c:pt>
                <c:pt idx="12">
                  <c:v>205241.8963400968</c:v>
                </c:pt>
                <c:pt idx="13">
                  <c:v>226416.0121863138</c:v>
                </c:pt>
                <c:pt idx="14">
                  <c:v>248535.6948763022</c:v>
                </c:pt>
                <c:pt idx="15">
                  <c:v>271642.5658048237</c:v>
                </c:pt>
                <c:pt idx="16">
                  <c:v>295780.0445890065</c:v>
                </c:pt>
                <c:pt idx="17">
                  <c:v>320993.4248370957</c:v>
                </c:pt>
                <c:pt idx="18">
                  <c:v>347329.9529985212</c:v>
                </c:pt>
                <c:pt idx="19">
                  <c:v>374838.9104139964</c:v>
                </c:pt>
                <c:pt idx="20">
                  <c:v>403571.698688523</c:v>
                </c:pt>
                <c:pt idx="21">
                  <c:v>433581.9285144672</c:v>
                </c:pt>
                <c:pt idx="22">
                  <c:v>464925.5120762846</c:v>
                </c:pt>
                <c:pt idx="23">
                  <c:v>497660.7591729974</c:v>
                </c:pt>
                <c:pt idx="24">
                  <c:v>531848.4771991909</c:v>
                </c:pt>
                <c:pt idx="25">
                  <c:v>567552.0751300711</c:v>
                </c:pt>
                <c:pt idx="26">
                  <c:v>604837.6716610414</c:v>
                </c:pt>
                <c:pt idx="27">
                  <c:v>643774.2076572836</c:v>
                </c:pt>
                <c:pt idx="28">
                  <c:v>684433.5630739975</c:v>
                </c:pt>
                <c:pt idx="29">
                  <c:v>726890.6785132396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Sheet1!$AD$3</c:f>
              <c:strCache>
                <c:ptCount val="1"/>
                <c:pt idx="0">
                  <c:v>Smartly</c:v>
                </c:pt>
              </c:strCache>
            </c:strRef>
          </c:tx>
          <c:marker>
            <c:symbol val="none"/>
          </c:marker>
          <c:dLbls>
            <c:dLbl>
              <c:idx val="2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Sheet1!$AD$4:$AD$33</c:f>
              <c:numCache>
                <c:formatCode>_(* #,##0.00_);_(* \(#,##0.00\);_(* "-"??_);_(@_)</c:formatCode>
                <c:ptCount val="30"/>
                <c:pt idx="0">
                  <c:v>11916.0</c:v>
                </c:pt>
                <c:pt idx="1">
                  <c:v>24427.8</c:v>
                </c:pt>
                <c:pt idx="2">
                  <c:v>37476.99000000001</c:v>
                </c:pt>
                <c:pt idx="3">
                  <c:v>51086.02950000001</c:v>
                </c:pt>
                <c:pt idx="4">
                  <c:v>65278.28047500002</c:v>
                </c:pt>
                <c:pt idx="5">
                  <c:v>80078.04147375003</c:v>
                </c:pt>
                <c:pt idx="6">
                  <c:v>95510.58287118754</c:v>
                </c:pt>
                <c:pt idx="7">
                  <c:v>111602.1833046844</c:v>
                </c:pt>
                <c:pt idx="8">
                  <c:v>128609.3459373718</c:v>
                </c:pt>
                <c:pt idx="9">
                  <c:v>146378.2193750661</c:v>
                </c:pt>
                <c:pt idx="10">
                  <c:v>164942.4567916865</c:v>
                </c:pt>
                <c:pt idx="11">
                  <c:v>184337.1724015313</c:v>
                </c:pt>
                <c:pt idx="12">
                  <c:v>204599.0034303812</c:v>
                </c:pt>
                <c:pt idx="13">
                  <c:v>225766.1746311124</c:v>
                </c:pt>
                <c:pt idx="14">
                  <c:v>247878.5654433408</c:v>
                </c:pt>
                <c:pt idx="15">
                  <c:v>270977.7799002141</c:v>
                </c:pt>
                <c:pt idx="16">
                  <c:v>295107.2193891665</c:v>
                </c:pt>
                <c:pt idx="17">
                  <c:v>320312.1583772637</c:v>
                </c:pt>
                <c:pt idx="18">
                  <c:v>346639.8232156976</c:v>
                </c:pt>
                <c:pt idx="19">
                  <c:v>374139.4741420317</c:v>
                </c:pt>
                <c:pt idx="20">
                  <c:v>402862.49060296</c:v>
                </c:pt>
                <c:pt idx="21">
                  <c:v>432862.4600246261</c:v>
                </c:pt>
                <c:pt idx="22">
                  <c:v>464195.2701619513</c:v>
                </c:pt>
                <c:pt idx="23">
                  <c:v>496919.2051629475</c:v>
                </c:pt>
                <c:pt idx="24">
                  <c:v>531095.0454886384</c:v>
                </c:pt>
                <c:pt idx="25">
                  <c:v>566786.1718339911</c:v>
                </c:pt>
                <c:pt idx="26">
                  <c:v>604058.6732001576</c:v>
                </c:pt>
                <c:pt idx="27">
                  <c:v>642981.4592733555</c:v>
                </c:pt>
                <c:pt idx="28">
                  <c:v>683626.3772708729</c:v>
                </c:pt>
                <c:pt idx="29">
                  <c:v>726068.3334199587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Sheet1!$AE$3</c:f>
              <c:strCache>
                <c:ptCount val="1"/>
                <c:pt idx="0">
                  <c:v>StashAway</c:v>
                </c:pt>
              </c:strCache>
            </c:strRef>
          </c:tx>
          <c:marker>
            <c:symbol val="none"/>
          </c:marker>
          <c:dLbls>
            <c:dLbl>
              <c:idx val="2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Sheet1!$AE$4:$AE$33</c:f>
              <c:numCache>
                <c:formatCode>_(* #,##0.00_);_(* \(#,##0.00\);_(* "-"??_);_(@_)</c:formatCode>
                <c:ptCount val="30"/>
                <c:pt idx="0">
                  <c:v>11904.0</c:v>
                </c:pt>
                <c:pt idx="1">
                  <c:v>24403.2</c:v>
                </c:pt>
                <c:pt idx="2">
                  <c:v>37428.1344</c:v>
                </c:pt>
                <c:pt idx="3">
                  <c:v>51012.5441792</c:v>
                </c:pt>
                <c:pt idx="4">
                  <c:v>65007.0961230848</c:v>
                </c:pt>
                <c:pt idx="5">
                  <c:v>79617.40835250054</c:v>
                </c:pt>
                <c:pt idx="6">
                  <c:v>94870.57432001056</c:v>
                </c:pt>
                <c:pt idx="7">
                  <c:v>110794.879590091</c:v>
                </c:pt>
                <c:pt idx="8">
                  <c:v>127130.6491716451</c:v>
                </c:pt>
                <c:pt idx="9">
                  <c:v>144201.5283843692</c:v>
                </c:pt>
                <c:pt idx="10">
                  <c:v>162040.5971616658</c:v>
                </c:pt>
                <c:pt idx="11">
                  <c:v>180682.4240339407</c:v>
                </c:pt>
                <c:pt idx="12">
                  <c:v>200163.1331154681</c:v>
                </c:pt>
                <c:pt idx="13">
                  <c:v>220520.4741056642</c:v>
                </c:pt>
                <c:pt idx="14">
                  <c:v>241793.895440419</c:v>
                </c:pt>
                <c:pt idx="15">
                  <c:v>264024.6207352379</c:v>
                </c:pt>
                <c:pt idx="16">
                  <c:v>286769.7532890588</c:v>
                </c:pt>
                <c:pt idx="17">
                  <c:v>310561.1619403556</c:v>
                </c:pt>
                <c:pt idx="18">
                  <c:v>335446.975389612</c:v>
                </c:pt>
                <c:pt idx="19">
                  <c:v>361477.5362575341</c:v>
                </c:pt>
                <c:pt idx="20">
                  <c:v>388705.5029253807</c:v>
                </c:pt>
                <c:pt idx="21">
                  <c:v>417185.9560599483</c:v>
                </c:pt>
                <c:pt idx="22">
                  <c:v>446976.5100387058</c:v>
                </c:pt>
                <c:pt idx="23">
                  <c:v>478137.4295004863</c:v>
                </c:pt>
                <c:pt idx="24">
                  <c:v>510731.7512575087</c:v>
                </c:pt>
                <c:pt idx="25">
                  <c:v>543836.1435666115</c:v>
                </c:pt>
                <c:pt idx="26">
                  <c:v>578496.4423142423</c:v>
                </c:pt>
                <c:pt idx="27">
                  <c:v>614785.7751030118</c:v>
                </c:pt>
                <c:pt idx="28">
                  <c:v>652780.7065328533</c:v>
                </c:pt>
                <c:pt idx="29">
                  <c:v>692561.3997398975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707400"/>
        <c:axId val="2122710424"/>
      </c:lineChart>
      <c:catAx>
        <c:axId val="21227074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2710424"/>
        <c:crosses val="autoZero"/>
        <c:auto val="1"/>
        <c:lblAlgn val="ctr"/>
        <c:lblOffset val="100"/>
        <c:noMultiLvlLbl val="0"/>
      </c:catAx>
      <c:valAx>
        <c:axId val="21227104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2122707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21</xdr:row>
      <xdr:rowOff>63500</xdr:rowOff>
    </xdr:from>
    <xdr:to>
      <xdr:col>9</xdr:col>
      <xdr:colOff>0</xdr:colOff>
      <xdr:row>48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workbookViewId="0">
      <selection activeCell="AB44" sqref="AB44"/>
    </sheetView>
  </sheetViews>
  <sheetFormatPr baseColWidth="10" defaultRowHeight="15" x14ac:dyDescent="0"/>
  <cols>
    <col min="1" max="2" width="13.1640625" bestFit="1" customWidth="1"/>
    <col min="4" max="4" width="11.6640625" bestFit="1" customWidth="1"/>
    <col min="6" max="6" width="20" bestFit="1" customWidth="1"/>
    <col min="10" max="12" width="0" hidden="1" customWidth="1"/>
    <col min="13" max="13" width="13.1640625" hidden="1" customWidth="1"/>
    <col min="14" max="14" width="4.1640625" hidden="1" customWidth="1"/>
    <col min="15" max="15" width="14" hidden="1" customWidth="1"/>
    <col min="16" max="16" width="14.5" hidden="1" customWidth="1"/>
    <col min="17" max="17" width="11.5" hidden="1" customWidth="1"/>
    <col min="18" max="18" width="5.5" hidden="1" customWidth="1"/>
    <col min="19" max="19" width="0" hidden="1" customWidth="1"/>
    <col min="20" max="20" width="15" hidden="1" customWidth="1"/>
    <col min="21" max="21" width="11.5" hidden="1" customWidth="1"/>
    <col min="22" max="22" width="4.1640625" hidden="1" customWidth="1"/>
    <col min="23" max="23" width="0" hidden="1" customWidth="1"/>
    <col min="24" max="24" width="13.1640625" hidden="1" customWidth="1"/>
    <col min="25" max="25" width="13.6640625" hidden="1" customWidth="1"/>
    <col min="26" max="26" width="0" hidden="1" customWidth="1"/>
    <col min="28" max="31" width="11.5" bestFit="1" customWidth="1"/>
    <col min="33" max="33" width="11.1640625" bestFit="1" customWidth="1"/>
  </cols>
  <sheetData>
    <row r="1" spans="1:31" ht="16" thickBot="1">
      <c r="A1" t="s">
        <v>0</v>
      </c>
    </row>
    <row r="2" spans="1:31" ht="16" thickBot="1">
      <c r="A2" s="26" t="s">
        <v>7</v>
      </c>
      <c r="B2" s="27"/>
      <c r="C2" s="27"/>
      <c r="D2" s="28"/>
    </row>
    <row r="3" spans="1:31" ht="45">
      <c r="A3" s="16" t="s">
        <v>20</v>
      </c>
      <c r="B3" s="17"/>
      <c r="C3" s="17" t="s">
        <v>21</v>
      </c>
      <c r="D3" s="18"/>
      <c r="J3" t="s">
        <v>9</v>
      </c>
      <c r="K3" s="24" t="s">
        <v>16</v>
      </c>
      <c r="L3" s="24" t="s">
        <v>14</v>
      </c>
      <c r="M3" s="24" t="s">
        <v>13</v>
      </c>
      <c r="O3" s="24" t="s">
        <v>15</v>
      </c>
      <c r="P3" s="25" t="s">
        <v>11</v>
      </c>
      <c r="Q3" t="s">
        <v>5</v>
      </c>
      <c r="S3" s="24" t="s">
        <v>17</v>
      </c>
      <c r="T3" s="24" t="s">
        <v>12</v>
      </c>
      <c r="U3" t="s">
        <v>5</v>
      </c>
      <c r="W3" s="24" t="s">
        <v>18</v>
      </c>
      <c r="X3" s="24" t="s">
        <v>19</v>
      </c>
      <c r="Y3" t="s">
        <v>5</v>
      </c>
      <c r="AA3" t="s">
        <v>9</v>
      </c>
      <c r="AB3" t="s">
        <v>4</v>
      </c>
      <c r="AC3" t="s">
        <v>10</v>
      </c>
      <c r="AD3" t="s">
        <v>6</v>
      </c>
      <c r="AE3" t="s">
        <v>7</v>
      </c>
    </row>
    <row r="4" spans="1:31">
      <c r="A4" s="10">
        <v>0</v>
      </c>
      <c r="B4" s="8">
        <v>25000</v>
      </c>
      <c r="C4" s="9">
        <v>8.0000000000000002E-3</v>
      </c>
      <c r="D4" s="11">
        <f>C4*B4</f>
        <v>200</v>
      </c>
      <c r="F4" t="s">
        <v>1</v>
      </c>
      <c r="G4" s="4">
        <v>0.05</v>
      </c>
      <c r="J4">
        <v>1</v>
      </c>
      <c r="K4" s="5">
        <f>G6</f>
        <v>12000</v>
      </c>
      <c r="L4" s="6">
        <f>25*12</f>
        <v>300</v>
      </c>
      <c r="M4" s="6">
        <f>K4-L4</f>
        <v>11700</v>
      </c>
      <c r="N4" s="6"/>
      <c r="O4" s="2">
        <f>IF(K4&lt;=$B$4,$C$4*K4,IF(K4&lt;=$B$5,$D$4+$C$5*(K4-$B$4),IF(K4&lt;=$B$6,SUM($D$4:$D$5)+$C$6*(K4-$B$5),IF(K4&lt;=$B$7,SUM($D$4:$D$6)+$C$7*(K4-$B$6),IF(K4&lt;=$B$8,SUM($D$4:$D$7)+$C$8*(K4-$B$7),IF(K4&lt;=$B$9,SUM($D$4:$D$8)+$C$9*(K4-$B$8),SUM($D$4:$D$9)+$C$10*(K4-$B$9)))))))</f>
        <v>96</v>
      </c>
      <c r="P4" s="6">
        <f>K4-O4</f>
        <v>11904</v>
      </c>
      <c r="Q4" s="6">
        <f>M4-P4</f>
        <v>-204</v>
      </c>
      <c r="S4" s="2">
        <f t="shared" ref="S4:S33" si="0">IF(K4&lt;$B$14,$C$14*K4,IF(K4&lt;$B$15,$C$15*K4,$C$16*K4))</f>
        <v>84</v>
      </c>
      <c r="T4" s="6">
        <f>K4-S4</f>
        <v>11916</v>
      </c>
      <c r="U4" s="6">
        <f>M4-T4</f>
        <v>-216</v>
      </c>
      <c r="W4" s="2">
        <f t="shared" ref="W4:W33" si="1">$C$20*K4+$D$20</f>
        <v>85.2</v>
      </c>
      <c r="X4" s="6">
        <f>K4-W4</f>
        <v>11914.8</v>
      </c>
      <c r="Y4" s="6">
        <f>M4-X4</f>
        <v>-214.79999999999927</v>
      </c>
      <c r="AA4">
        <f>J4</f>
        <v>1</v>
      </c>
      <c r="AB4" s="6">
        <f>M4</f>
        <v>11700</v>
      </c>
      <c r="AC4" s="6">
        <f>X4</f>
        <v>11914.8</v>
      </c>
      <c r="AD4" s="6">
        <f>T4</f>
        <v>11916</v>
      </c>
      <c r="AE4" s="6">
        <f>P4</f>
        <v>11904</v>
      </c>
    </row>
    <row r="5" spans="1:31">
      <c r="A5" s="10">
        <f>B4+1</f>
        <v>25001</v>
      </c>
      <c r="B5" s="8">
        <v>50000</v>
      </c>
      <c r="C5" s="9">
        <v>7.0000000000000001E-3</v>
      </c>
      <c r="D5" s="11">
        <f t="shared" ref="D5:D9" si="2">C5*B5</f>
        <v>350</v>
      </c>
      <c r="F5" t="s">
        <v>2</v>
      </c>
      <c r="G5" s="3">
        <v>1000</v>
      </c>
      <c r="J5">
        <v>2</v>
      </c>
      <c r="K5" s="5">
        <f>K4*(1+$G$4)+$G$6</f>
        <v>24600</v>
      </c>
      <c r="L5" s="6">
        <f t="shared" ref="L5:L33" si="3">25*12</f>
        <v>300</v>
      </c>
      <c r="M5" s="6">
        <f>M4*(1+$G$4)+$G$6-L5</f>
        <v>23985</v>
      </c>
      <c r="N5" s="6"/>
      <c r="O5" s="2">
        <f>IF(P5&lt;=$B$4,$C$4*P5,IF(P5&lt;=$B$5,$D$4+$C$5*(P5-$B$4),IF(P5&lt;=$B$6,SUM($D$4:$D$5)+$C$6*(P5-$B$5),IF(P5&lt;=$B$7,SUM($D$4:$D$6)+$C$7*(P5-$B$6),IF(P5&lt;=$B$8,SUM($D$4:$D$7)+$C$8*(P5-$B$7),IF(P5&lt;=$B$9,SUM($D$4:$D$8)+$C$9*(P5-$B$8),SUM($D$4:$D$9)+$C$10*(P5-$B$9)))))))</f>
        <v>195.22560000000001</v>
      </c>
      <c r="P5" s="6">
        <f>P4*(1+$G$4)+$G$6-O4</f>
        <v>24403.200000000001</v>
      </c>
      <c r="Q5" s="6">
        <f t="shared" ref="Q5:Q33" si="4">M5-P5</f>
        <v>-418.20000000000073</v>
      </c>
      <c r="S5" s="2">
        <f t="shared" si="0"/>
        <v>172.20000000000002</v>
      </c>
      <c r="T5" s="6">
        <f>T4*(1+$G$4)+$G$6-S4</f>
        <v>24427.800000000003</v>
      </c>
      <c r="U5" s="6">
        <f t="shared" ref="U5:U33" si="5">M5-T5</f>
        <v>-442.80000000000291</v>
      </c>
      <c r="W5" s="2">
        <f t="shared" si="1"/>
        <v>148.19999999999999</v>
      </c>
      <c r="X5" s="6">
        <f>X4*(1+$G$4)+$G$6-W4</f>
        <v>24425.34</v>
      </c>
      <c r="Y5" s="6">
        <f t="shared" ref="Y5:Y33" si="6">M5-X5</f>
        <v>-440.34000000000015</v>
      </c>
      <c r="AA5">
        <f t="shared" ref="AA5:AA33" si="7">J5</f>
        <v>2</v>
      </c>
      <c r="AB5" s="6">
        <f t="shared" ref="AB5:AB33" si="8">M5</f>
        <v>23985</v>
      </c>
      <c r="AC5" s="6">
        <f t="shared" ref="AC5:AC33" si="9">X5</f>
        <v>24425.34</v>
      </c>
      <c r="AD5" s="6">
        <f t="shared" ref="AD5:AD33" si="10">T5</f>
        <v>24427.800000000003</v>
      </c>
      <c r="AE5" s="6">
        <f t="shared" ref="AE5:AE33" si="11">P5</f>
        <v>24403.200000000001</v>
      </c>
    </row>
    <row r="6" spans="1:31">
      <c r="A6" s="10">
        <f t="shared" ref="A6:A10" si="12">B5+1</f>
        <v>50001</v>
      </c>
      <c r="B6" s="8">
        <v>100000</v>
      </c>
      <c r="C6" s="9">
        <v>6.0000000000000001E-3</v>
      </c>
      <c r="D6" s="11">
        <f t="shared" si="2"/>
        <v>600</v>
      </c>
      <c r="F6" t="s">
        <v>3</v>
      </c>
      <c r="G6" s="3">
        <f>G5*12</f>
        <v>12000</v>
      </c>
      <c r="J6">
        <v>3</v>
      </c>
      <c r="K6" s="5">
        <f t="shared" ref="K6:K33" si="13">K5*(1+$G$4)+$G$6</f>
        <v>37830</v>
      </c>
      <c r="L6" s="6">
        <f t="shared" si="3"/>
        <v>300</v>
      </c>
      <c r="M6" s="6">
        <f t="shared" ref="M6:M33" si="14">M5*(1+$G$4)+$G$6-L6</f>
        <v>36884.25</v>
      </c>
      <c r="N6" s="6"/>
      <c r="O6" s="2">
        <f t="shared" ref="O6:O33" si="15">IF(P6&lt;=$B$4,$C$4*P6,IF(P6&lt;=$B$5,$D$4+$C$5*(P6-$B$4),IF(P6&lt;=$B$6,SUM($D$4:$D$5)+$C$6*(P6-$B$5),IF(P6&lt;=$B$7,SUM($D$4:$D$6)+$C$7*(P6-$B$6),IF(P6&lt;=$B$8,SUM($D$4:$D$7)+$C$8*(P6-$B$7),IF(P6&lt;=$B$9,SUM($D$4:$D$8)+$C$9*(P6-$B$8),SUM($D$4:$D$9)+$C$10*(P6-$B$9)))))))</f>
        <v>286.9969408</v>
      </c>
      <c r="P6" s="6">
        <f t="shared" ref="P6:P17" si="16">P5*(1+$G$4)+$G$6-O5</f>
        <v>37428.134400000003</v>
      </c>
      <c r="Q6" s="6">
        <f t="shared" si="4"/>
        <v>-543.88440000000264</v>
      </c>
      <c r="S6" s="2">
        <f t="shared" si="0"/>
        <v>264.81</v>
      </c>
      <c r="T6" s="6">
        <f t="shared" ref="T6:T33" si="17">T5*(1+$G$4)+$G$6-S5</f>
        <v>37476.990000000005</v>
      </c>
      <c r="U6" s="6">
        <f t="shared" si="5"/>
        <v>-592.74000000000524</v>
      </c>
      <c r="W6" s="2">
        <f t="shared" si="1"/>
        <v>214.35</v>
      </c>
      <c r="X6" s="6">
        <f t="shared" ref="X6:X33" si="18">X5*(1+$G$4)+$G$6-W5</f>
        <v>37498.407000000007</v>
      </c>
      <c r="Y6" s="6">
        <f t="shared" si="6"/>
        <v>-614.15700000000652</v>
      </c>
      <c r="AA6">
        <f t="shared" si="7"/>
        <v>3</v>
      </c>
      <c r="AB6" s="6">
        <f t="shared" si="8"/>
        <v>36884.25</v>
      </c>
      <c r="AC6" s="6">
        <f t="shared" si="9"/>
        <v>37498.407000000007</v>
      </c>
      <c r="AD6" s="6">
        <f t="shared" si="10"/>
        <v>37476.990000000005</v>
      </c>
      <c r="AE6" s="6">
        <f t="shared" si="11"/>
        <v>37428.134400000003</v>
      </c>
    </row>
    <row r="7" spans="1:31">
      <c r="A7" s="10">
        <f t="shared" si="12"/>
        <v>100001</v>
      </c>
      <c r="B7" s="8">
        <v>250000</v>
      </c>
      <c r="C7" s="9">
        <v>5.0000000000000001E-3</v>
      </c>
      <c r="D7" s="11">
        <f t="shared" si="2"/>
        <v>1250</v>
      </c>
      <c r="F7" t="s">
        <v>22</v>
      </c>
      <c r="G7">
        <v>1.4</v>
      </c>
      <c r="J7">
        <v>4</v>
      </c>
      <c r="K7" s="5">
        <f t="shared" si="13"/>
        <v>51721.5</v>
      </c>
      <c r="L7" s="6">
        <f t="shared" si="3"/>
        <v>300</v>
      </c>
      <c r="M7" s="6">
        <f t="shared" si="14"/>
        <v>50428.462500000001</v>
      </c>
      <c r="N7" s="6"/>
      <c r="O7" s="2">
        <f t="shared" si="15"/>
        <v>556.07526507520004</v>
      </c>
      <c r="P7" s="6">
        <f t="shared" si="16"/>
        <v>51012.544179199998</v>
      </c>
      <c r="Q7" s="6">
        <f t="shared" si="4"/>
        <v>-584.08167919999687</v>
      </c>
      <c r="S7" s="2">
        <f t="shared" si="0"/>
        <v>362.0505</v>
      </c>
      <c r="T7" s="6">
        <f t="shared" si="17"/>
        <v>51086.029500000011</v>
      </c>
      <c r="U7" s="6">
        <f t="shared" si="5"/>
        <v>-657.56700000001001</v>
      </c>
      <c r="W7" s="2">
        <f t="shared" si="1"/>
        <v>283.8075</v>
      </c>
      <c r="X7" s="6">
        <f t="shared" si="18"/>
        <v>51158.977350000008</v>
      </c>
      <c r="Y7" s="6">
        <f t="shared" si="6"/>
        <v>-730.51485000000685</v>
      </c>
      <c r="AA7">
        <f t="shared" si="7"/>
        <v>4</v>
      </c>
      <c r="AB7" s="6">
        <f t="shared" si="8"/>
        <v>50428.462500000001</v>
      </c>
      <c r="AC7" s="6">
        <f t="shared" si="9"/>
        <v>51158.977350000008</v>
      </c>
      <c r="AD7" s="6">
        <f t="shared" si="10"/>
        <v>51086.029500000011</v>
      </c>
      <c r="AE7" s="6">
        <f t="shared" si="11"/>
        <v>51012.544179199998</v>
      </c>
    </row>
    <row r="8" spans="1:31">
      <c r="A8" s="10">
        <f t="shared" si="12"/>
        <v>250001</v>
      </c>
      <c r="B8" s="8">
        <v>500000</v>
      </c>
      <c r="C8" s="9">
        <v>4.0000000000000001E-3</v>
      </c>
      <c r="D8" s="11">
        <f t="shared" si="2"/>
        <v>2000</v>
      </c>
      <c r="J8">
        <v>5</v>
      </c>
      <c r="K8" s="5">
        <f t="shared" si="13"/>
        <v>66307.575000000012</v>
      </c>
      <c r="L8" s="6">
        <f t="shared" si="3"/>
        <v>300</v>
      </c>
      <c r="M8" s="6">
        <f t="shared" si="14"/>
        <v>64649.885625000003</v>
      </c>
      <c r="N8" s="6"/>
      <c r="O8" s="2">
        <f t="shared" si="15"/>
        <v>640.04257673850884</v>
      </c>
      <c r="P8" s="6">
        <f t="shared" si="16"/>
        <v>65007.096123084804</v>
      </c>
      <c r="Q8" s="6">
        <f t="shared" si="4"/>
        <v>-357.21049808480166</v>
      </c>
      <c r="S8" s="2">
        <f t="shared" si="0"/>
        <v>464.15302500000007</v>
      </c>
      <c r="T8" s="6">
        <f t="shared" si="17"/>
        <v>65278.280475000021</v>
      </c>
      <c r="U8" s="6">
        <f t="shared" si="5"/>
        <v>-628.39485000001878</v>
      </c>
      <c r="W8" s="2">
        <f t="shared" si="1"/>
        <v>356.73787500000003</v>
      </c>
      <c r="X8" s="6">
        <f t="shared" si="18"/>
        <v>65433.118717500001</v>
      </c>
      <c r="Y8" s="6">
        <f t="shared" si="6"/>
        <v>-783.23309249999875</v>
      </c>
      <c r="AA8">
        <f t="shared" si="7"/>
        <v>5</v>
      </c>
      <c r="AB8" s="6">
        <f t="shared" si="8"/>
        <v>64649.885625000003</v>
      </c>
      <c r="AC8" s="6">
        <f t="shared" si="9"/>
        <v>65433.118717500001</v>
      </c>
      <c r="AD8" s="6">
        <f t="shared" si="10"/>
        <v>65278.280475000021</v>
      </c>
      <c r="AE8" s="6">
        <f t="shared" si="11"/>
        <v>65007.096123084804</v>
      </c>
    </row>
    <row r="9" spans="1:31">
      <c r="A9" s="10">
        <f t="shared" si="12"/>
        <v>500001</v>
      </c>
      <c r="B9" s="8">
        <v>1000000</v>
      </c>
      <c r="C9" s="9">
        <v>3.0000000000000001E-3</v>
      </c>
      <c r="D9" s="11">
        <f t="shared" si="2"/>
        <v>3000</v>
      </c>
      <c r="G9" s="1"/>
      <c r="J9">
        <v>6</v>
      </c>
      <c r="K9" s="5">
        <f t="shared" si="13"/>
        <v>81622.953750000015</v>
      </c>
      <c r="L9" s="6">
        <f t="shared" si="3"/>
        <v>300</v>
      </c>
      <c r="M9" s="6">
        <f t="shared" si="14"/>
        <v>79582.379906250004</v>
      </c>
      <c r="N9" s="6"/>
      <c r="O9" s="2">
        <f t="shared" si="15"/>
        <v>727.70445011500328</v>
      </c>
      <c r="P9" s="6">
        <f t="shared" si="16"/>
        <v>79617.408352500541</v>
      </c>
      <c r="Q9" s="6">
        <f t="shared" si="4"/>
        <v>-35.028446250536945</v>
      </c>
      <c r="S9" s="2">
        <f t="shared" si="0"/>
        <v>571.3606762500001</v>
      </c>
      <c r="T9" s="6">
        <f t="shared" si="17"/>
        <v>80078.041473750025</v>
      </c>
      <c r="U9" s="6">
        <f t="shared" si="5"/>
        <v>-495.66156750002119</v>
      </c>
      <c r="W9" s="2">
        <f t="shared" si="1"/>
        <v>433.3147687500001</v>
      </c>
      <c r="X9" s="6">
        <f t="shared" si="18"/>
        <v>80348.036778374997</v>
      </c>
      <c r="Y9" s="6">
        <f t="shared" si="6"/>
        <v>-765.65687212499324</v>
      </c>
      <c r="AA9">
        <f t="shared" si="7"/>
        <v>6</v>
      </c>
      <c r="AB9" s="6">
        <f t="shared" si="8"/>
        <v>79582.379906250004</v>
      </c>
      <c r="AC9" s="6">
        <f t="shared" si="9"/>
        <v>80348.036778374997</v>
      </c>
      <c r="AD9" s="6">
        <f t="shared" si="10"/>
        <v>80078.041473750025</v>
      </c>
      <c r="AE9" s="6">
        <f t="shared" si="11"/>
        <v>79617.408352500541</v>
      </c>
    </row>
    <row r="10" spans="1:31" ht="16" thickBot="1">
      <c r="A10" s="12">
        <f t="shared" si="12"/>
        <v>1000001</v>
      </c>
      <c r="B10" s="13"/>
      <c r="C10" s="14">
        <v>2E-3</v>
      </c>
      <c r="D10" s="15"/>
      <c r="J10">
        <v>7</v>
      </c>
      <c r="K10" s="5">
        <f t="shared" si="13"/>
        <v>97704.101437500023</v>
      </c>
      <c r="L10" s="6">
        <f t="shared" si="3"/>
        <v>300</v>
      </c>
      <c r="M10" s="6">
        <f t="shared" si="14"/>
        <v>95261.498901562503</v>
      </c>
      <c r="N10" s="6"/>
      <c r="O10" s="2">
        <f t="shared" si="15"/>
        <v>819.22344592006334</v>
      </c>
      <c r="P10" s="6">
        <f t="shared" si="16"/>
        <v>94870.574320010564</v>
      </c>
      <c r="Q10" s="6">
        <f t="shared" si="4"/>
        <v>390.9245815519389</v>
      </c>
      <c r="S10" s="2">
        <f t="shared" si="0"/>
        <v>683.92871006250016</v>
      </c>
      <c r="T10" s="6">
        <f t="shared" si="17"/>
        <v>95510.582871187537</v>
      </c>
      <c r="U10" s="6">
        <f t="shared" si="5"/>
        <v>-249.08396962503321</v>
      </c>
      <c r="W10" s="2">
        <f t="shared" si="1"/>
        <v>513.72050718750017</v>
      </c>
      <c r="X10" s="6">
        <f t="shared" si="18"/>
        <v>95932.12384854375</v>
      </c>
      <c r="Y10" s="6">
        <f t="shared" si="6"/>
        <v>-670.62494698124647</v>
      </c>
      <c r="AA10">
        <f t="shared" si="7"/>
        <v>7</v>
      </c>
      <c r="AB10" s="6">
        <f t="shared" si="8"/>
        <v>95261.498901562503</v>
      </c>
      <c r="AC10" s="6">
        <f t="shared" si="9"/>
        <v>95932.12384854375</v>
      </c>
      <c r="AD10" s="6">
        <f t="shared" si="10"/>
        <v>95510.582871187537</v>
      </c>
      <c r="AE10" s="6">
        <f t="shared" si="11"/>
        <v>94870.574320010564</v>
      </c>
    </row>
    <row r="11" spans="1:31" ht="16" thickBot="1">
      <c r="J11">
        <v>8</v>
      </c>
      <c r="K11" s="5">
        <f t="shared" si="13"/>
        <v>114589.30650937503</v>
      </c>
      <c r="L11" s="6">
        <f t="shared" si="3"/>
        <v>300</v>
      </c>
      <c r="M11" s="6">
        <f t="shared" si="14"/>
        <v>111724.57384664063</v>
      </c>
      <c r="N11" s="6"/>
      <c r="O11" s="2">
        <f t="shared" si="15"/>
        <v>1203.9743979504551</v>
      </c>
      <c r="P11" s="6">
        <f t="shared" si="16"/>
        <v>110794.87959009103</v>
      </c>
      <c r="Q11" s="6">
        <f t="shared" si="4"/>
        <v>929.69425654959923</v>
      </c>
      <c r="S11" s="2">
        <f t="shared" si="0"/>
        <v>572.94653254687523</v>
      </c>
      <c r="T11" s="6">
        <f t="shared" si="17"/>
        <v>111602.18330468443</v>
      </c>
      <c r="U11" s="6">
        <f t="shared" si="5"/>
        <v>122.39054195620702</v>
      </c>
      <c r="W11" s="2">
        <f t="shared" si="1"/>
        <v>598.14653254687528</v>
      </c>
      <c r="X11" s="6">
        <f t="shared" si="18"/>
        <v>112215.00953378344</v>
      </c>
      <c r="Y11" s="6">
        <f t="shared" si="6"/>
        <v>-490.43568714280264</v>
      </c>
      <c r="AA11">
        <f t="shared" si="7"/>
        <v>8</v>
      </c>
      <c r="AB11" s="6">
        <f t="shared" si="8"/>
        <v>111724.57384664063</v>
      </c>
      <c r="AC11" s="6">
        <f t="shared" si="9"/>
        <v>112215.00953378344</v>
      </c>
      <c r="AD11" s="6">
        <f t="shared" si="10"/>
        <v>111602.18330468443</v>
      </c>
      <c r="AE11" s="6">
        <f t="shared" si="11"/>
        <v>110794.87959009103</v>
      </c>
    </row>
    <row r="12" spans="1:31" ht="16" thickBot="1">
      <c r="A12" s="26" t="s">
        <v>6</v>
      </c>
      <c r="B12" s="27"/>
      <c r="C12" s="27"/>
      <c r="D12" s="28"/>
      <c r="J12">
        <v>9</v>
      </c>
      <c r="K12" s="5">
        <f t="shared" si="13"/>
        <v>132318.77183484379</v>
      </c>
      <c r="L12" s="6">
        <f t="shared" si="3"/>
        <v>300</v>
      </c>
      <c r="M12" s="6">
        <f t="shared" si="14"/>
        <v>129010.80253897267</v>
      </c>
      <c r="N12" s="6"/>
      <c r="O12" s="2">
        <f t="shared" si="15"/>
        <v>1285.6532458582255</v>
      </c>
      <c r="P12" s="6">
        <f t="shared" si="16"/>
        <v>127130.64917164513</v>
      </c>
      <c r="Q12" s="6">
        <f t="shared" si="4"/>
        <v>1880.1533673275408</v>
      </c>
      <c r="S12" s="2">
        <f t="shared" si="0"/>
        <v>661.59385917421901</v>
      </c>
      <c r="T12" s="6">
        <f t="shared" si="17"/>
        <v>128609.34593737178</v>
      </c>
      <c r="U12" s="6">
        <f t="shared" si="5"/>
        <v>401.45660160089028</v>
      </c>
      <c r="W12" s="2">
        <f t="shared" si="1"/>
        <v>686.79385917421905</v>
      </c>
      <c r="X12" s="6">
        <f t="shared" si="18"/>
        <v>129227.61347792574</v>
      </c>
      <c r="Y12" s="6">
        <f t="shared" si="6"/>
        <v>-216.81093895307276</v>
      </c>
      <c r="AA12">
        <f t="shared" si="7"/>
        <v>9</v>
      </c>
      <c r="AB12" s="6">
        <f t="shared" si="8"/>
        <v>129010.80253897267</v>
      </c>
      <c r="AC12" s="6">
        <f t="shared" si="9"/>
        <v>129227.61347792574</v>
      </c>
      <c r="AD12" s="6">
        <f t="shared" si="10"/>
        <v>128609.34593737178</v>
      </c>
      <c r="AE12" s="6">
        <f t="shared" si="11"/>
        <v>127130.64917164513</v>
      </c>
    </row>
    <row r="13" spans="1:31">
      <c r="A13" s="16" t="s">
        <v>20</v>
      </c>
      <c r="B13" s="17"/>
      <c r="C13" s="17" t="s">
        <v>21</v>
      </c>
      <c r="D13" s="18"/>
      <c r="J13">
        <v>10</v>
      </c>
      <c r="K13" s="5">
        <f t="shared" si="13"/>
        <v>150934.71042658598</v>
      </c>
      <c r="L13" s="6">
        <f t="shared" si="3"/>
        <v>300</v>
      </c>
      <c r="M13" s="6">
        <f t="shared" si="14"/>
        <v>147161.34266592131</v>
      </c>
      <c r="N13" s="6"/>
      <c r="O13" s="2">
        <f t="shared" si="15"/>
        <v>1371.0076419218458</v>
      </c>
      <c r="P13" s="6">
        <f t="shared" si="16"/>
        <v>144201.52838436916</v>
      </c>
      <c r="Q13" s="6">
        <f t="shared" si="4"/>
        <v>2959.8142815521569</v>
      </c>
      <c r="S13" s="2">
        <f t="shared" si="0"/>
        <v>754.6735521329299</v>
      </c>
      <c r="T13" s="6">
        <f t="shared" si="17"/>
        <v>146378.21937506614</v>
      </c>
      <c r="U13" s="6">
        <f t="shared" si="5"/>
        <v>783.12329085517558</v>
      </c>
      <c r="W13" s="2">
        <f t="shared" si="1"/>
        <v>779.87355213292994</v>
      </c>
      <c r="X13" s="6">
        <f t="shared" si="18"/>
        <v>147002.20029264782</v>
      </c>
      <c r="Y13" s="6">
        <f t="shared" si="6"/>
        <v>159.14237327349838</v>
      </c>
      <c r="AA13">
        <f t="shared" si="7"/>
        <v>10</v>
      </c>
      <c r="AB13" s="6">
        <f t="shared" si="8"/>
        <v>147161.34266592131</v>
      </c>
      <c r="AC13" s="6">
        <f t="shared" si="9"/>
        <v>147002.20029264782</v>
      </c>
      <c r="AD13" s="6">
        <f t="shared" si="10"/>
        <v>146378.21937506614</v>
      </c>
      <c r="AE13" s="6">
        <f t="shared" si="11"/>
        <v>144201.52838436916</v>
      </c>
    </row>
    <row r="14" spans="1:31">
      <c r="A14" s="10">
        <v>0</v>
      </c>
      <c r="B14" s="8">
        <v>10000</v>
      </c>
      <c r="C14" s="19">
        <v>0.01</v>
      </c>
      <c r="D14" s="11">
        <f>C14*B14</f>
        <v>100</v>
      </c>
      <c r="J14">
        <v>11</v>
      </c>
      <c r="K14" s="5">
        <f t="shared" si="13"/>
        <v>170481.44594791529</v>
      </c>
      <c r="L14" s="6">
        <f t="shared" si="3"/>
        <v>300</v>
      </c>
      <c r="M14" s="6">
        <f t="shared" si="14"/>
        <v>166219.40979921739</v>
      </c>
      <c r="N14" s="6"/>
      <c r="O14" s="2">
        <f t="shared" si="15"/>
        <v>1460.202985808329</v>
      </c>
      <c r="P14" s="6">
        <f t="shared" si="16"/>
        <v>162040.59716166579</v>
      </c>
      <c r="Q14" s="6">
        <f t="shared" si="4"/>
        <v>4178.8126375516003</v>
      </c>
      <c r="S14" s="2">
        <f t="shared" si="0"/>
        <v>852.40722973957645</v>
      </c>
      <c r="T14" s="6">
        <f t="shared" si="17"/>
        <v>164942.45679168651</v>
      </c>
      <c r="U14" s="6">
        <f t="shared" si="5"/>
        <v>1276.9530075308867</v>
      </c>
      <c r="W14" s="2">
        <f t="shared" si="1"/>
        <v>877.6072297395765</v>
      </c>
      <c r="X14" s="6">
        <f t="shared" si="18"/>
        <v>165572.4367551473</v>
      </c>
      <c r="Y14" s="6">
        <f t="shared" si="6"/>
        <v>646.97304407009506</v>
      </c>
      <c r="AA14">
        <f t="shared" si="7"/>
        <v>11</v>
      </c>
      <c r="AB14" s="6">
        <f t="shared" si="8"/>
        <v>166219.40979921739</v>
      </c>
      <c r="AC14" s="6">
        <f t="shared" si="9"/>
        <v>165572.4367551473</v>
      </c>
      <c r="AD14" s="6">
        <f t="shared" si="10"/>
        <v>164942.45679168651</v>
      </c>
      <c r="AE14" s="6">
        <f t="shared" si="11"/>
        <v>162040.59716166579</v>
      </c>
    </row>
    <row r="15" spans="1:31">
      <c r="A15" s="10">
        <f>B14+1</f>
        <v>10001</v>
      </c>
      <c r="B15" s="8">
        <v>100000</v>
      </c>
      <c r="C15" s="9">
        <v>7.0000000000000001E-3</v>
      </c>
      <c r="D15" s="11">
        <f t="shared" ref="D15" si="19">C15*B15</f>
        <v>700</v>
      </c>
      <c r="J15">
        <v>12</v>
      </c>
      <c r="K15" s="5">
        <f t="shared" si="13"/>
        <v>191005.51824531105</v>
      </c>
      <c r="L15" s="6">
        <f t="shared" si="3"/>
        <v>300</v>
      </c>
      <c r="M15" s="6">
        <f t="shared" si="14"/>
        <v>186230.38028917828</v>
      </c>
      <c r="N15" s="6"/>
      <c r="O15" s="2">
        <f t="shared" si="15"/>
        <v>1553.4121201697037</v>
      </c>
      <c r="P15" s="6">
        <f t="shared" si="16"/>
        <v>180682.42403394074</v>
      </c>
      <c r="Q15" s="6">
        <f t="shared" si="4"/>
        <v>5547.9562552375428</v>
      </c>
      <c r="S15" s="2">
        <f t="shared" si="0"/>
        <v>955.02759122655527</v>
      </c>
      <c r="T15" s="6">
        <f t="shared" si="17"/>
        <v>184337.17240153125</v>
      </c>
      <c r="U15" s="6">
        <f t="shared" si="5"/>
        <v>1893.2078876470332</v>
      </c>
      <c r="W15" s="2">
        <f t="shared" si="1"/>
        <v>980.22759122655532</v>
      </c>
      <c r="X15" s="6">
        <f t="shared" si="18"/>
        <v>184973.45136316511</v>
      </c>
      <c r="Y15" s="6">
        <f t="shared" si="6"/>
        <v>1256.9289260131773</v>
      </c>
      <c r="AA15">
        <f t="shared" si="7"/>
        <v>12</v>
      </c>
      <c r="AB15" s="6">
        <f t="shared" si="8"/>
        <v>186230.38028917828</v>
      </c>
      <c r="AC15" s="6">
        <f t="shared" si="9"/>
        <v>184973.45136316511</v>
      </c>
      <c r="AD15" s="6">
        <f t="shared" si="10"/>
        <v>184337.17240153125</v>
      </c>
      <c r="AE15" s="6">
        <f t="shared" si="11"/>
        <v>180682.42403394074</v>
      </c>
    </row>
    <row r="16" spans="1:31" ht="16" thickBot="1">
      <c r="A16" s="12">
        <f>B15+1</f>
        <v>100001</v>
      </c>
      <c r="B16" s="13"/>
      <c r="C16" s="14">
        <v>5.0000000000000001E-3</v>
      </c>
      <c r="D16" s="15"/>
      <c r="J16">
        <v>13</v>
      </c>
      <c r="K16" s="5">
        <f t="shared" si="13"/>
        <v>212555.7941575766</v>
      </c>
      <c r="L16" s="6">
        <f t="shared" si="3"/>
        <v>300</v>
      </c>
      <c r="M16" s="6">
        <f t="shared" si="14"/>
        <v>207241.89930363721</v>
      </c>
      <c r="N16" s="6"/>
      <c r="O16" s="2">
        <f t="shared" si="15"/>
        <v>1650.8156655773405</v>
      </c>
      <c r="P16" s="6">
        <f t="shared" si="16"/>
        <v>200163.13311546808</v>
      </c>
      <c r="Q16" s="6">
        <f t="shared" si="4"/>
        <v>7078.7661881691311</v>
      </c>
      <c r="S16" s="2">
        <f t="shared" si="0"/>
        <v>1062.7789707878831</v>
      </c>
      <c r="T16" s="6">
        <f t="shared" si="17"/>
        <v>204599.00343038124</v>
      </c>
      <c r="U16" s="6">
        <f t="shared" si="5"/>
        <v>2642.8958732559695</v>
      </c>
      <c r="W16" s="2">
        <f t="shared" si="1"/>
        <v>1087.9789707878831</v>
      </c>
      <c r="X16" s="6">
        <f t="shared" si="18"/>
        <v>205241.89634009684</v>
      </c>
      <c r="Y16" s="6">
        <f t="shared" si="6"/>
        <v>2000.0029635403771</v>
      </c>
      <c r="AA16">
        <f t="shared" si="7"/>
        <v>13</v>
      </c>
      <c r="AB16" s="6">
        <f t="shared" si="8"/>
        <v>207241.89930363721</v>
      </c>
      <c r="AC16" s="6">
        <f t="shared" si="9"/>
        <v>205241.89634009684</v>
      </c>
      <c r="AD16" s="6">
        <f t="shared" si="10"/>
        <v>204599.00343038124</v>
      </c>
      <c r="AE16" s="6">
        <f t="shared" si="11"/>
        <v>200163.13311546808</v>
      </c>
    </row>
    <row r="17" spans="1:31" ht="16" thickBot="1">
      <c r="J17">
        <v>14</v>
      </c>
      <c r="K17" s="5">
        <f t="shared" si="13"/>
        <v>235183.58386545544</v>
      </c>
      <c r="L17" s="6">
        <f t="shared" si="3"/>
        <v>300</v>
      </c>
      <c r="M17" s="6">
        <f t="shared" si="14"/>
        <v>229303.99426881908</v>
      </c>
      <c r="N17" s="6"/>
      <c r="O17" s="2">
        <f t="shared" si="15"/>
        <v>1752.6023705283208</v>
      </c>
      <c r="P17" s="6">
        <f t="shared" si="16"/>
        <v>220520.47410566415</v>
      </c>
      <c r="Q17" s="6">
        <f t="shared" si="4"/>
        <v>8783.520163154928</v>
      </c>
      <c r="S17" s="2">
        <f t="shared" si="0"/>
        <v>1175.9179193272773</v>
      </c>
      <c r="T17" s="6">
        <f t="shared" si="17"/>
        <v>225766.17463111243</v>
      </c>
      <c r="U17" s="6">
        <f t="shared" si="5"/>
        <v>3537.8196377066488</v>
      </c>
      <c r="W17" s="2">
        <f t="shared" si="1"/>
        <v>1201.1179193272774</v>
      </c>
      <c r="X17" s="6">
        <f t="shared" si="18"/>
        <v>226416.0121863138</v>
      </c>
      <c r="Y17" s="6">
        <f t="shared" si="6"/>
        <v>2887.9820825052739</v>
      </c>
      <c r="AA17">
        <f t="shared" si="7"/>
        <v>14</v>
      </c>
      <c r="AB17" s="6">
        <f t="shared" si="8"/>
        <v>229303.99426881908</v>
      </c>
      <c r="AC17" s="6">
        <f t="shared" si="9"/>
        <v>226416.0121863138</v>
      </c>
      <c r="AD17" s="6">
        <f t="shared" si="10"/>
        <v>225766.17463111243</v>
      </c>
      <c r="AE17" s="6">
        <f t="shared" si="11"/>
        <v>220520.47410566415</v>
      </c>
    </row>
    <row r="18" spans="1:31" ht="16" thickBot="1">
      <c r="A18" s="26" t="s">
        <v>8</v>
      </c>
      <c r="B18" s="27"/>
      <c r="C18" s="27"/>
      <c r="D18" s="28"/>
      <c r="J18">
        <v>15</v>
      </c>
      <c r="K18" s="5">
        <f t="shared" si="13"/>
        <v>258942.76305872822</v>
      </c>
      <c r="L18" s="6">
        <f t="shared" si="3"/>
        <v>300</v>
      </c>
      <c r="M18" s="6">
        <f t="shared" si="14"/>
        <v>252469.19398226004</v>
      </c>
      <c r="N18" s="6"/>
      <c r="O18" s="2">
        <f t="shared" si="15"/>
        <v>1858.9694772020953</v>
      </c>
      <c r="P18" s="6">
        <f t="shared" ref="P18:P33" si="20">P17*(1+$G$4)+$G$6-O17</f>
        <v>241793.89544041903</v>
      </c>
      <c r="Q18" s="6">
        <f t="shared" si="4"/>
        <v>10675.29854184101</v>
      </c>
      <c r="S18" s="2">
        <f t="shared" si="0"/>
        <v>1294.7138152936411</v>
      </c>
      <c r="T18" s="6">
        <f t="shared" si="17"/>
        <v>247878.56544334078</v>
      </c>
      <c r="U18" s="6">
        <f t="shared" si="5"/>
        <v>4590.6285389192635</v>
      </c>
      <c r="W18" s="2">
        <f t="shared" si="1"/>
        <v>1319.9138152936412</v>
      </c>
      <c r="X18" s="6">
        <f t="shared" si="18"/>
        <v>248535.69487630221</v>
      </c>
      <c r="Y18" s="6">
        <f t="shared" si="6"/>
        <v>3933.4991059578315</v>
      </c>
      <c r="AA18">
        <f t="shared" si="7"/>
        <v>15</v>
      </c>
      <c r="AB18" s="6">
        <f t="shared" si="8"/>
        <v>252469.19398226004</v>
      </c>
      <c r="AC18" s="6">
        <f t="shared" si="9"/>
        <v>248535.69487630221</v>
      </c>
      <c r="AD18" s="6">
        <f t="shared" si="10"/>
        <v>247878.56544334078</v>
      </c>
      <c r="AE18" s="6">
        <f t="shared" si="11"/>
        <v>241793.89544041903</v>
      </c>
    </row>
    <row r="19" spans="1:31" ht="16" thickBot="1">
      <c r="A19" s="23" t="s">
        <v>20</v>
      </c>
      <c r="B19" s="30"/>
      <c r="C19" s="30" t="s">
        <v>21</v>
      </c>
      <c r="D19" s="31" t="s">
        <v>23</v>
      </c>
      <c r="J19">
        <v>16</v>
      </c>
      <c r="K19" s="5">
        <f t="shared" si="13"/>
        <v>283889.90121166466</v>
      </c>
      <c r="L19" s="6">
        <f t="shared" si="3"/>
        <v>300</v>
      </c>
      <c r="M19" s="6">
        <f t="shared" si="14"/>
        <v>276792.65368137305</v>
      </c>
      <c r="N19" s="6"/>
      <c r="O19" s="2">
        <f t="shared" si="15"/>
        <v>2456.0984829409517</v>
      </c>
      <c r="P19" s="6">
        <f t="shared" si="20"/>
        <v>264024.6207352379</v>
      </c>
      <c r="Q19" s="6">
        <f t="shared" si="4"/>
        <v>12768.03294613515</v>
      </c>
      <c r="S19" s="2">
        <f t="shared" si="0"/>
        <v>1419.4495060583233</v>
      </c>
      <c r="T19" s="6">
        <f t="shared" si="17"/>
        <v>270977.77990021417</v>
      </c>
      <c r="U19" s="6">
        <f t="shared" si="5"/>
        <v>5814.8737811588799</v>
      </c>
      <c r="W19" s="2">
        <f t="shared" si="1"/>
        <v>1444.6495060583234</v>
      </c>
      <c r="X19" s="6">
        <f t="shared" si="18"/>
        <v>271642.56580482371</v>
      </c>
      <c r="Y19" s="6">
        <f t="shared" si="6"/>
        <v>5150.0878765493399</v>
      </c>
      <c r="AA19">
        <f t="shared" si="7"/>
        <v>16</v>
      </c>
      <c r="AB19" s="6">
        <f t="shared" si="8"/>
        <v>276792.65368137305</v>
      </c>
      <c r="AC19" s="6">
        <f t="shared" si="9"/>
        <v>271642.56580482371</v>
      </c>
      <c r="AD19" s="6">
        <f t="shared" si="10"/>
        <v>270977.77990021417</v>
      </c>
      <c r="AE19" s="6">
        <f t="shared" si="11"/>
        <v>264024.6207352379</v>
      </c>
    </row>
    <row r="20" spans="1:31" ht="16" thickBot="1">
      <c r="A20" s="29" t="s">
        <v>24</v>
      </c>
      <c r="B20" s="20" t="s">
        <v>24</v>
      </c>
      <c r="C20" s="21">
        <v>5.0000000000000001E-3</v>
      </c>
      <c r="D20" s="22">
        <f>18*G7</f>
        <v>25.2</v>
      </c>
      <c r="J20">
        <v>17</v>
      </c>
      <c r="K20" s="5">
        <f t="shared" si="13"/>
        <v>310084.39627224789</v>
      </c>
      <c r="L20" s="6">
        <f t="shared" si="3"/>
        <v>300</v>
      </c>
      <c r="M20" s="6">
        <f t="shared" si="14"/>
        <v>302332.28636544169</v>
      </c>
      <c r="N20" s="6"/>
      <c r="O20" s="2">
        <f t="shared" si="15"/>
        <v>2547.0790131562353</v>
      </c>
      <c r="P20" s="6">
        <f t="shared" si="20"/>
        <v>286769.75328905886</v>
      </c>
      <c r="Q20" s="6">
        <f t="shared" si="4"/>
        <v>15562.533076382824</v>
      </c>
      <c r="S20" s="2">
        <f t="shared" si="0"/>
        <v>1550.4219813612394</v>
      </c>
      <c r="T20" s="6">
        <f t="shared" si="17"/>
        <v>295107.21938916657</v>
      </c>
      <c r="U20" s="6">
        <f t="shared" si="5"/>
        <v>7225.0669762751204</v>
      </c>
      <c r="W20" s="2">
        <f t="shared" si="1"/>
        <v>1575.6219813612395</v>
      </c>
      <c r="X20" s="6">
        <f t="shared" si="18"/>
        <v>295780.04458900657</v>
      </c>
      <c r="Y20" s="6">
        <f t="shared" si="6"/>
        <v>6552.2417764351121</v>
      </c>
      <c r="AA20">
        <f t="shared" si="7"/>
        <v>17</v>
      </c>
      <c r="AB20" s="6">
        <f t="shared" si="8"/>
        <v>302332.28636544169</v>
      </c>
      <c r="AC20" s="6">
        <f t="shared" si="9"/>
        <v>295780.04458900657</v>
      </c>
      <c r="AD20" s="6">
        <f t="shared" si="10"/>
        <v>295107.21938916657</v>
      </c>
      <c r="AE20" s="6">
        <f t="shared" si="11"/>
        <v>286769.75328905886</v>
      </c>
    </row>
    <row r="21" spans="1:31">
      <c r="J21">
        <v>18</v>
      </c>
      <c r="K21" s="5">
        <f t="shared" si="13"/>
        <v>337588.6160858603</v>
      </c>
      <c r="L21" s="6">
        <f t="shared" si="3"/>
        <v>300</v>
      </c>
      <c r="M21" s="6">
        <f t="shared" si="14"/>
        <v>329148.90068371379</v>
      </c>
      <c r="N21" s="6"/>
      <c r="O21" s="2">
        <f t="shared" si="15"/>
        <v>2642.2446477614221</v>
      </c>
      <c r="P21" s="6">
        <f t="shared" si="20"/>
        <v>310561.16194035555</v>
      </c>
      <c r="Q21" s="6">
        <f t="shared" si="4"/>
        <v>18587.738743358233</v>
      </c>
      <c r="S21" s="2">
        <f t="shared" si="0"/>
        <v>1687.9430804293015</v>
      </c>
      <c r="T21" s="6">
        <f t="shared" si="17"/>
        <v>320312.1583772637</v>
      </c>
      <c r="U21" s="6">
        <f t="shared" si="5"/>
        <v>8836.7423064500908</v>
      </c>
      <c r="W21" s="2">
        <f t="shared" si="1"/>
        <v>1713.1430804293016</v>
      </c>
      <c r="X21" s="6">
        <f t="shared" si="18"/>
        <v>320993.42483709566</v>
      </c>
      <c r="Y21" s="6">
        <f t="shared" si="6"/>
        <v>8155.4758466181229</v>
      </c>
      <c r="AA21">
        <f t="shared" si="7"/>
        <v>18</v>
      </c>
      <c r="AB21" s="6">
        <f t="shared" si="8"/>
        <v>329148.90068371379</v>
      </c>
      <c r="AC21" s="6">
        <f t="shared" si="9"/>
        <v>320993.42483709566</v>
      </c>
      <c r="AD21" s="6">
        <f t="shared" si="10"/>
        <v>320312.1583772637</v>
      </c>
      <c r="AE21" s="6">
        <f t="shared" si="11"/>
        <v>310561.16194035555</v>
      </c>
    </row>
    <row r="22" spans="1:31">
      <c r="J22">
        <v>19</v>
      </c>
      <c r="K22" s="5">
        <f t="shared" si="13"/>
        <v>366468.04689015332</v>
      </c>
      <c r="L22" s="6">
        <f t="shared" si="3"/>
        <v>300</v>
      </c>
      <c r="M22" s="6">
        <f t="shared" si="14"/>
        <v>357306.3457178995</v>
      </c>
      <c r="N22" s="6"/>
      <c r="O22" s="2">
        <f t="shared" si="15"/>
        <v>2741.7879015584476</v>
      </c>
      <c r="P22" s="6">
        <f t="shared" si="20"/>
        <v>335446.97538961197</v>
      </c>
      <c r="Q22" s="6">
        <f t="shared" si="4"/>
        <v>21859.370328287536</v>
      </c>
      <c r="S22" s="2">
        <f t="shared" si="0"/>
        <v>1832.3402344507667</v>
      </c>
      <c r="T22" s="6">
        <f t="shared" si="17"/>
        <v>346639.8232156976</v>
      </c>
      <c r="U22" s="6">
        <f t="shared" si="5"/>
        <v>10666.5225022019</v>
      </c>
      <c r="W22" s="2">
        <f t="shared" si="1"/>
        <v>1857.5402344507668</v>
      </c>
      <c r="X22" s="6">
        <f t="shared" si="18"/>
        <v>347329.95299852116</v>
      </c>
      <c r="Y22" s="6">
        <f t="shared" si="6"/>
        <v>9976.3927193783456</v>
      </c>
      <c r="AA22">
        <f t="shared" si="7"/>
        <v>19</v>
      </c>
      <c r="AB22" s="6">
        <f t="shared" si="8"/>
        <v>357306.3457178995</v>
      </c>
      <c r="AC22" s="6">
        <f t="shared" si="9"/>
        <v>347329.95299852116</v>
      </c>
      <c r="AD22" s="6">
        <f t="shared" si="10"/>
        <v>346639.8232156976</v>
      </c>
      <c r="AE22" s="6">
        <f t="shared" si="11"/>
        <v>335446.97538961197</v>
      </c>
    </row>
    <row r="23" spans="1:31">
      <c r="J23">
        <v>20</v>
      </c>
      <c r="K23" s="5">
        <f t="shared" si="13"/>
        <v>396791.44923466101</v>
      </c>
      <c r="L23" s="6">
        <f t="shared" si="3"/>
        <v>300</v>
      </c>
      <c r="M23" s="6">
        <f t="shared" si="14"/>
        <v>386871.6630037945</v>
      </c>
      <c r="N23" s="6"/>
      <c r="O23" s="2">
        <f t="shared" si="15"/>
        <v>2845.9101450301364</v>
      </c>
      <c r="P23" s="6">
        <f t="shared" si="20"/>
        <v>361477.53625753411</v>
      </c>
      <c r="Q23" s="6">
        <f t="shared" si="4"/>
        <v>25394.126746260386</v>
      </c>
      <c r="S23" s="2">
        <f t="shared" si="0"/>
        <v>1983.9572461733051</v>
      </c>
      <c r="T23" s="6">
        <f t="shared" si="17"/>
        <v>374139.47414203174</v>
      </c>
      <c r="U23" s="6">
        <f t="shared" si="5"/>
        <v>12732.188861762756</v>
      </c>
      <c r="W23" s="2">
        <f t="shared" si="1"/>
        <v>2009.1572461733051</v>
      </c>
      <c r="X23" s="6">
        <f t="shared" si="18"/>
        <v>374838.91041399643</v>
      </c>
      <c r="Y23" s="6">
        <f t="shared" si="6"/>
        <v>12032.752589798067</v>
      </c>
      <c r="AA23">
        <f t="shared" si="7"/>
        <v>20</v>
      </c>
      <c r="AB23" s="6">
        <f t="shared" si="8"/>
        <v>386871.6630037945</v>
      </c>
      <c r="AC23" s="6">
        <f t="shared" si="9"/>
        <v>374838.91041399643</v>
      </c>
      <c r="AD23" s="6">
        <f t="shared" si="10"/>
        <v>374139.47414203174</v>
      </c>
      <c r="AE23" s="6">
        <f t="shared" si="11"/>
        <v>361477.53625753411</v>
      </c>
    </row>
    <row r="24" spans="1:31">
      <c r="J24">
        <v>21</v>
      </c>
      <c r="K24" s="5">
        <f t="shared" si="13"/>
        <v>428631.02169639408</v>
      </c>
      <c r="L24" s="6">
        <f t="shared" si="3"/>
        <v>300</v>
      </c>
      <c r="M24" s="6">
        <f t="shared" si="14"/>
        <v>417915.24615398422</v>
      </c>
      <c r="N24" s="6"/>
      <c r="O24" s="2">
        <f t="shared" si="15"/>
        <v>2954.822011701523</v>
      </c>
      <c r="P24" s="6">
        <f t="shared" si="20"/>
        <v>388705.50292538072</v>
      </c>
      <c r="Q24" s="6">
        <f t="shared" si="4"/>
        <v>29209.743228603504</v>
      </c>
      <c r="S24" s="2">
        <f t="shared" si="0"/>
        <v>2143.1551084819703</v>
      </c>
      <c r="T24" s="6">
        <f t="shared" si="17"/>
        <v>402862.49060296005</v>
      </c>
      <c r="U24" s="6">
        <f t="shared" si="5"/>
        <v>15052.755551024165</v>
      </c>
      <c r="W24" s="2">
        <f t="shared" si="1"/>
        <v>2168.3551084819701</v>
      </c>
      <c r="X24" s="6">
        <f t="shared" si="18"/>
        <v>403571.69868852297</v>
      </c>
      <c r="Y24" s="6">
        <f t="shared" si="6"/>
        <v>14343.547465461248</v>
      </c>
      <c r="AA24">
        <f t="shared" si="7"/>
        <v>21</v>
      </c>
      <c r="AB24" s="6">
        <f t="shared" si="8"/>
        <v>417915.24615398422</v>
      </c>
      <c r="AC24" s="6">
        <f t="shared" si="9"/>
        <v>403571.69868852297</v>
      </c>
      <c r="AD24" s="6">
        <f t="shared" si="10"/>
        <v>402862.49060296005</v>
      </c>
      <c r="AE24" s="6">
        <f t="shared" si="11"/>
        <v>388705.50292538072</v>
      </c>
    </row>
    <row r="25" spans="1:31">
      <c r="J25">
        <v>22</v>
      </c>
      <c r="K25" s="5">
        <f t="shared" si="13"/>
        <v>462062.57278121379</v>
      </c>
      <c r="L25" s="6">
        <f t="shared" si="3"/>
        <v>300</v>
      </c>
      <c r="M25" s="6">
        <f t="shared" si="14"/>
        <v>450511.00846168346</v>
      </c>
      <c r="N25" s="6"/>
      <c r="O25" s="2">
        <f t="shared" si="15"/>
        <v>3068.743824239793</v>
      </c>
      <c r="P25" s="6">
        <f t="shared" si="20"/>
        <v>417185.95605994825</v>
      </c>
      <c r="Q25" s="6">
        <f t="shared" si="4"/>
        <v>33325.052401735215</v>
      </c>
      <c r="S25" s="2">
        <f t="shared" si="0"/>
        <v>2310.3128639060692</v>
      </c>
      <c r="T25" s="6">
        <f t="shared" si="17"/>
        <v>432862.46002462605</v>
      </c>
      <c r="U25" s="6">
        <f t="shared" si="5"/>
        <v>17648.548437057412</v>
      </c>
      <c r="W25" s="2">
        <f t="shared" si="1"/>
        <v>2335.512863906069</v>
      </c>
      <c r="X25" s="6">
        <f t="shared" si="18"/>
        <v>433581.9285144672</v>
      </c>
      <c r="Y25" s="6">
        <f t="shared" si="6"/>
        <v>16929.079947216262</v>
      </c>
      <c r="AA25">
        <f t="shared" si="7"/>
        <v>22</v>
      </c>
      <c r="AB25" s="6">
        <f t="shared" si="8"/>
        <v>450511.00846168346</v>
      </c>
      <c r="AC25" s="6">
        <f t="shared" si="9"/>
        <v>433581.9285144672</v>
      </c>
      <c r="AD25" s="6">
        <f t="shared" si="10"/>
        <v>432862.46002462605</v>
      </c>
      <c r="AE25" s="6">
        <f t="shared" si="11"/>
        <v>417185.95605994825</v>
      </c>
    </row>
    <row r="26" spans="1:31">
      <c r="J26">
        <v>23</v>
      </c>
      <c r="K26" s="5">
        <f t="shared" si="13"/>
        <v>497165.7014202745</v>
      </c>
      <c r="L26" s="6">
        <f t="shared" si="3"/>
        <v>300</v>
      </c>
      <c r="M26" s="6">
        <f t="shared" si="14"/>
        <v>484736.55888476764</v>
      </c>
      <c r="N26" s="6"/>
      <c r="O26" s="2">
        <f t="shared" si="15"/>
        <v>3187.9060401548231</v>
      </c>
      <c r="P26" s="6">
        <f t="shared" si="20"/>
        <v>446976.51003870583</v>
      </c>
      <c r="Q26" s="6">
        <f t="shared" si="4"/>
        <v>37760.048846061807</v>
      </c>
      <c r="S26" s="2">
        <f t="shared" si="0"/>
        <v>2485.8285071013725</v>
      </c>
      <c r="T26" s="6">
        <f t="shared" si="17"/>
        <v>464195.27016195131</v>
      </c>
      <c r="U26" s="6">
        <f t="shared" si="5"/>
        <v>20541.288722816331</v>
      </c>
      <c r="W26" s="2">
        <f t="shared" si="1"/>
        <v>2511.0285071013723</v>
      </c>
      <c r="X26" s="6">
        <f t="shared" si="18"/>
        <v>464925.51207628456</v>
      </c>
      <c r="Y26" s="6">
        <f t="shared" si="6"/>
        <v>19811.046808483079</v>
      </c>
      <c r="AA26">
        <f t="shared" si="7"/>
        <v>23</v>
      </c>
      <c r="AB26" s="6">
        <f t="shared" si="8"/>
        <v>484736.55888476764</v>
      </c>
      <c r="AC26" s="6">
        <f t="shared" si="9"/>
        <v>464925.51207628456</v>
      </c>
      <c r="AD26" s="6">
        <f t="shared" si="10"/>
        <v>464195.27016195131</v>
      </c>
      <c r="AE26" s="6">
        <f t="shared" si="11"/>
        <v>446976.51003870583</v>
      </c>
    </row>
    <row r="27" spans="1:31">
      <c r="J27">
        <v>24</v>
      </c>
      <c r="K27" s="5">
        <f t="shared" si="13"/>
        <v>534023.98649128829</v>
      </c>
      <c r="L27" s="6">
        <f t="shared" si="3"/>
        <v>300</v>
      </c>
      <c r="M27" s="6">
        <f t="shared" si="14"/>
        <v>520673.38682900602</v>
      </c>
      <c r="N27" s="6"/>
      <c r="O27" s="2">
        <f t="shared" si="15"/>
        <v>3312.5497180019456</v>
      </c>
      <c r="P27" s="6">
        <f t="shared" si="20"/>
        <v>478137.42950048635</v>
      </c>
      <c r="Q27" s="6">
        <f t="shared" si="4"/>
        <v>42535.957328519667</v>
      </c>
      <c r="S27" s="2">
        <f t="shared" si="0"/>
        <v>2670.1199324564413</v>
      </c>
      <c r="T27" s="6">
        <f t="shared" si="17"/>
        <v>496919.20516294747</v>
      </c>
      <c r="U27" s="6">
        <f t="shared" si="5"/>
        <v>23754.181666058546</v>
      </c>
      <c r="W27" s="2">
        <f t="shared" si="1"/>
        <v>2695.3199324564412</v>
      </c>
      <c r="X27" s="6">
        <f t="shared" si="18"/>
        <v>497660.75917299744</v>
      </c>
      <c r="Y27" s="6">
        <f t="shared" si="6"/>
        <v>23012.627656008583</v>
      </c>
      <c r="AA27">
        <f t="shared" si="7"/>
        <v>24</v>
      </c>
      <c r="AB27" s="6">
        <f t="shared" si="8"/>
        <v>520673.38682900602</v>
      </c>
      <c r="AC27" s="6">
        <f t="shared" si="9"/>
        <v>497660.75917299744</v>
      </c>
      <c r="AD27" s="6">
        <f t="shared" si="10"/>
        <v>496919.20516294747</v>
      </c>
      <c r="AE27" s="6">
        <f t="shared" si="11"/>
        <v>478137.42950048635</v>
      </c>
    </row>
    <row r="28" spans="1:31">
      <c r="J28">
        <v>25</v>
      </c>
      <c r="K28" s="5">
        <f t="shared" si="13"/>
        <v>572725.18581585272</v>
      </c>
      <c r="L28" s="6">
        <f t="shared" si="3"/>
        <v>300</v>
      </c>
      <c r="M28" s="6">
        <f t="shared" si="14"/>
        <v>558407.05617045634</v>
      </c>
      <c r="N28" s="6"/>
      <c r="O28" s="2">
        <f t="shared" si="15"/>
        <v>4432.1952537725265</v>
      </c>
      <c r="P28" s="6">
        <f t="shared" si="20"/>
        <v>510731.7512575087</v>
      </c>
      <c r="Q28" s="6">
        <f t="shared" si="4"/>
        <v>47675.304912947642</v>
      </c>
      <c r="S28" s="2">
        <f t="shared" si="0"/>
        <v>2863.6259290792636</v>
      </c>
      <c r="T28" s="6">
        <f t="shared" si="17"/>
        <v>531095.04548863845</v>
      </c>
      <c r="U28" s="6">
        <f t="shared" si="5"/>
        <v>27312.01068181789</v>
      </c>
      <c r="W28" s="2">
        <f t="shared" si="1"/>
        <v>2888.8259290792635</v>
      </c>
      <c r="X28" s="6">
        <f t="shared" si="18"/>
        <v>531848.47719919088</v>
      </c>
      <c r="Y28" s="6">
        <f t="shared" si="6"/>
        <v>26558.578971265466</v>
      </c>
      <c r="AA28">
        <f t="shared" si="7"/>
        <v>25</v>
      </c>
      <c r="AB28" s="6">
        <f t="shared" si="8"/>
        <v>558407.05617045634</v>
      </c>
      <c r="AC28" s="6">
        <f t="shared" si="9"/>
        <v>531848.47719919088</v>
      </c>
      <c r="AD28" s="6">
        <f t="shared" si="10"/>
        <v>531095.04548863845</v>
      </c>
      <c r="AE28" s="6">
        <f t="shared" si="11"/>
        <v>510731.7512575087</v>
      </c>
    </row>
    <row r="29" spans="1:31">
      <c r="J29">
        <v>26</v>
      </c>
      <c r="K29" s="5">
        <f t="shared" si="13"/>
        <v>613361.44510664535</v>
      </c>
      <c r="L29" s="6">
        <f t="shared" si="3"/>
        <v>300</v>
      </c>
      <c r="M29" s="6">
        <f t="shared" si="14"/>
        <v>598027.40897897922</v>
      </c>
      <c r="N29" s="6"/>
      <c r="O29" s="2">
        <f t="shared" si="15"/>
        <v>4531.5084306998351</v>
      </c>
      <c r="P29" s="6">
        <f t="shared" si="20"/>
        <v>543836.14356661157</v>
      </c>
      <c r="Q29" s="6">
        <f t="shared" si="4"/>
        <v>54191.265412367648</v>
      </c>
      <c r="S29" s="2">
        <f t="shared" si="0"/>
        <v>3066.8072255332268</v>
      </c>
      <c r="T29" s="6">
        <f t="shared" si="17"/>
        <v>566786.17183399119</v>
      </c>
      <c r="U29" s="6">
        <f t="shared" si="5"/>
        <v>31241.23714498803</v>
      </c>
      <c r="W29" s="2">
        <f t="shared" si="1"/>
        <v>3092.0072255332266</v>
      </c>
      <c r="X29" s="6">
        <f t="shared" si="18"/>
        <v>567552.07513007114</v>
      </c>
      <c r="Y29" s="6">
        <f t="shared" si="6"/>
        <v>30475.333848908078</v>
      </c>
      <c r="AA29">
        <f t="shared" si="7"/>
        <v>26</v>
      </c>
      <c r="AB29" s="6">
        <f t="shared" si="8"/>
        <v>598027.40897897922</v>
      </c>
      <c r="AC29" s="6">
        <f t="shared" si="9"/>
        <v>567552.07513007114</v>
      </c>
      <c r="AD29" s="6">
        <f t="shared" si="10"/>
        <v>566786.17183399119</v>
      </c>
      <c r="AE29" s="6">
        <f t="shared" si="11"/>
        <v>543836.14356661157</v>
      </c>
    </row>
    <row r="30" spans="1:31">
      <c r="J30">
        <v>27</v>
      </c>
      <c r="K30" s="5">
        <f t="shared" si="13"/>
        <v>656029.5173619776</v>
      </c>
      <c r="L30" s="6">
        <f t="shared" si="3"/>
        <v>300</v>
      </c>
      <c r="M30" s="6">
        <f t="shared" si="14"/>
        <v>639628.77942792815</v>
      </c>
      <c r="N30" s="6"/>
      <c r="O30" s="2">
        <f t="shared" si="15"/>
        <v>4635.4893269427275</v>
      </c>
      <c r="P30" s="6">
        <f t="shared" si="20"/>
        <v>578496.44231424236</v>
      </c>
      <c r="Q30" s="6">
        <f t="shared" si="4"/>
        <v>61132.33711368579</v>
      </c>
      <c r="S30" s="2">
        <f t="shared" si="0"/>
        <v>3280.1475868098883</v>
      </c>
      <c r="T30" s="6">
        <f t="shared" si="17"/>
        <v>604058.67320015759</v>
      </c>
      <c r="U30" s="6">
        <f t="shared" si="5"/>
        <v>35570.106227770564</v>
      </c>
      <c r="W30" s="2">
        <f t="shared" si="1"/>
        <v>3305.3475868098881</v>
      </c>
      <c r="X30" s="6">
        <f t="shared" si="18"/>
        <v>604837.67166104144</v>
      </c>
      <c r="Y30" s="6">
        <f t="shared" si="6"/>
        <v>34791.107766886707</v>
      </c>
      <c r="AA30">
        <f t="shared" si="7"/>
        <v>27</v>
      </c>
      <c r="AB30" s="6">
        <f t="shared" si="8"/>
        <v>639628.77942792815</v>
      </c>
      <c r="AC30" s="6">
        <f t="shared" si="9"/>
        <v>604837.67166104144</v>
      </c>
      <c r="AD30" s="6">
        <f t="shared" si="10"/>
        <v>604058.67320015759</v>
      </c>
      <c r="AE30" s="6">
        <f t="shared" si="11"/>
        <v>578496.44231424236</v>
      </c>
    </row>
    <row r="31" spans="1:31">
      <c r="J31">
        <v>28</v>
      </c>
      <c r="K31" s="5">
        <f t="shared" si="13"/>
        <v>700830.99323007651</v>
      </c>
      <c r="L31" s="6">
        <f t="shared" si="3"/>
        <v>300</v>
      </c>
      <c r="M31" s="6">
        <f t="shared" si="14"/>
        <v>683310.21839932457</v>
      </c>
      <c r="N31" s="6"/>
      <c r="O31" s="2">
        <f t="shared" si="15"/>
        <v>4744.3573253090353</v>
      </c>
      <c r="P31" s="6">
        <f t="shared" si="20"/>
        <v>614785.77510301175</v>
      </c>
      <c r="Q31" s="6">
        <f t="shared" si="4"/>
        <v>68524.44329631282</v>
      </c>
      <c r="S31" s="2">
        <f t="shared" si="0"/>
        <v>3504.1549661503827</v>
      </c>
      <c r="T31" s="6">
        <f t="shared" si="17"/>
        <v>642981.45927335555</v>
      </c>
      <c r="U31" s="6">
        <f t="shared" si="5"/>
        <v>40328.759125969023</v>
      </c>
      <c r="W31" s="2">
        <f t="shared" si="1"/>
        <v>3529.3549661503826</v>
      </c>
      <c r="X31" s="6">
        <f t="shared" si="18"/>
        <v>643774.20765728364</v>
      </c>
      <c r="Y31" s="6">
        <f t="shared" si="6"/>
        <v>39536.010742040933</v>
      </c>
      <c r="AA31">
        <f t="shared" si="7"/>
        <v>28</v>
      </c>
      <c r="AB31" s="6">
        <f t="shared" si="8"/>
        <v>683310.21839932457</v>
      </c>
      <c r="AC31" s="6">
        <f t="shared" si="9"/>
        <v>643774.20765728364</v>
      </c>
      <c r="AD31" s="6">
        <f t="shared" si="10"/>
        <v>642981.45927335555</v>
      </c>
      <c r="AE31" s="6">
        <f t="shared" si="11"/>
        <v>614785.77510301175</v>
      </c>
    </row>
    <row r="32" spans="1:31">
      <c r="J32">
        <v>29</v>
      </c>
      <c r="K32" s="5">
        <f t="shared" si="13"/>
        <v>747872.54289158038</v>
      </c>
      <c r="L32" s="6">
        <f t="shared" si="3"/>
        <v>300</v>
      </c>
      <c r="M32" s="6">
        <f t="shared" si="14"/>
        <v>729175.72931929084</v>
      </c>
      <c r="N32" s="6"/>
      <c r="O32" s="2">
        <f t="shared" si="15"/>
        <v>4858.3421195985602</v>
      </c>
      <c r="P32" s="6">
        <f t="shared" si="20"/>
        <v>652780.70653285331</v>
      </c>
      <c r="Q32" s="6">
        <f t="shared" si="4"/>
        <v>76395.022786437534</v>
      </c>
      <c r="S32" s="2">
        <f t="shared" si="0"/>
        <v>3739.3627144579018</v>
      </c>
      <c r="T32" s="6">
        <f t="shared" si="17"/>
        <v>683626.37727087294</v>
      </c>
      <c r="U32" s="6">
        <f t="shared" si="5"/>
        <v>45549.352048417903</v>
      </c>
      <c r="W32" s="2">
        <f t="shared" si="1"/>
        <v>3764.5627144579016</v>
      </c>
      <c r="X32" s="6">
        <f t="shared" si="18"/>
        <v>684433.5630739975</v>
      </c>
      <c r="Y32" s="6">
        <f t="shared" si="6"/>
        <v>44742.166245293338</v>
      </c>
      <c r="AA32">
        <f t="shared" si="7"/>
        <v>29</v>
      </c>
      <c r="AB32" s="6">
        <f t="shared" si="8"/>
        <v>729175.72931929084</v>
      </c>
      <c r="AC32" s="6">
        <f t="shared" si="9"/>
        <v>684433.5630739975</v>
      </c>
      <c r="AD32" s="6">
        <f t="shared" si="10"/>
        <v>683626.37727087294</v>
      </c>
      <c r="AE32" s="6">
        <f t="shared" si="11"/>
        <v>652780.70653285331</v>
      </c>
    </row>
    <row r="33" spans="10:33">
      <c r="J33">
        <v>30</v>
      </c>
      <c r="K33" s="5">
        <f t="shared" si="13"/>
        <v>797266.17003615946</v>
      </c>
      <c r="L33" s="6">
        <f t="shared" si="3"/>
        <v>300</v>
      </c>
      <c r="M33" s="6">
        <f t="shared" si="14"/>
        <v>777334.51578525547</v>
      </c>
      <c r="N33" s="6"/>
      <c r="O33" s="2">
        <f t="shared" si="15"/>
        <v>4977.6841992196923</v>
      </c>
      <c r="P33" s="6">
        <f t="shared" si="20"/>
        <v>692561.39973989746</v>
      </c>
      <c r="Q33" s="6">
        <f t="shared" si="4"/>
        <v>84773.116045358009</v>
      </c>
      <c r="S33" s="2">
        <f t="shared" si="0"/>
        <v>3986.3308501807974</v>
      </c>
      <c r="T33" s="6">
        <f t="shared" si="17"/>
        <v>726068.33341995871</v>
      </c>
      <c r="U33" s="6">
        <f t="shared" si="5"/>
        <v>51266.182365296758</v>
      </c>
      <c r="W33" s="2">
        <f t="shared" si="1"/>
        <v>4011.5308501807972</v>
      </c>
      <c r="X33" s="6">
        <f t="shared" si="18"/>
        <v>726890.6785132396</v>
      </c>
      <c r="Y33" s="6">
        <f t="shared" si="6"/>
        <v>50443.837272015866</v>
      </c>
      <c r="AA33">
        <f t="shared" si="7"/>
        <v>30</v>
      </c>
      <c r="AB33" s="6">
        <f t="shared" si="8"/>
        <v>777334.51578525547</v>
      </c>
      <c r="AC33" s="6">
        <f t="shared" si="9"/>
        <v>726890.6785132396</v>
      </c>
      <c r="AD33" s="6">
        <f t="shared" si="10"/>
        <v>726068.33341995871</v>
      </c>
      <c r="AE33" s="6">
        <f t="shared" si="11"/>
        <v>692561.39973989746</v>
      </c>
      <c r="AG33" s="6"/>
    </row>
    <row r="34" spans="10:33">
      <c r="K34" s="5"/>
      <c r="AC34" s="7">
        <f>AC33/AB33-1</f>
        <v>-6.4893345461519925E-2</v>
      </c>
      <c r="AD34" s="7">
        <f>AD33/AB33-1</f>
        <v>-6.5951249203836215E-2</v>
      </c>
      <c r="AE34" s="7">
        <f>AE33/AB33-1</f>
        <v>-0.10905615835123583</v>
      </c>
    </row>
    <row r="35" spans="10:33">
      <c r="K35" s="5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Yeo</dc:creator>
  <cp:lastModifiedBy>Lionel Yeo</cp:lastModifiedBy>
  <dcterms:created xsi:type="dcterms:W3CDTF">2017-05-04T07:48:35Z</dcterms:created>
  <dcterms:modified xsi:type="dcterms:W3CDTF">2017-08-01T11:21:21Z</dcterms:modified>
</cp:coreProperties>
</file>