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1" l="1"/>
  <c r="E30" i="1"/>
  <c r="E27" i="1"/>
  <c r="E20" i="1"/>
  <c r="E12" i="1"/>
  <c r="E11" i="1"/>
  <c r="E23" i="1"/>
  <c r="E24" i="1"/>
  <c r="E25" i="1"/>
  <c r="E26" i="1"/>
</calcChain>
</file>

<file path=xl/sharedStrings.xml><?xml version="1.0" encoding="utf-8"?>
<sst xmlns="http://schemas.openxmlformats.org/spreadsheetml/2006/main" count="26" uniqueCount="25">
  <si>
    <t>Home price</t>
  </si>
  <si>
    <t>Agent's commission</t>
  </si>
  <si>
    <t>HDB Application fee</t>
  </si>
  <si>
    <t>Stamp fees</t>
  </si>
  <si>
    <t>Conveyancing fees</t>
  </si>
  <si>
    <t>Mortgage stamp fee</t>
  </si>
  <si>
    <t>Survey fees</t>
  </si>
  <si>
    <t>Total upfront costs</t>
  </si>
  <si>
    <t>Interest costs</t>
  </si>
  <si>
    <t>Mortgage registration fee</t>
  </si>
  <si>
    <t>Property tax</t>
  </si>
  <si>
    <t>Upfront costs</t>
  </si>
  <si>
    <t>Conservancy charges</t>
  </si>
  <si>
    <t>Total recurring charges</t>
  </si>
  <si>
    <t>Utilities</t>
  </si>
  <si>
    <t>TOTAL COSTS</t>
  </si>
  <si>
    <t>Tenure (years)</t>
  </si>
  <si>
    <t>Assumptions</t>
  </si>
  <si>
    <t>Loan amount</t>
  </si>
  <si>
    <t>Interest rate</t>
  </si>
  <si>
    <t>Agent commission %</t>
  </si>
  <si>
    <t>Renovation + Furniture</t>
  </si>
  <si>
    <t>Recurring costs (over 25 years)</t>
  </si>
  <si>
    <t>Registration fee</t>
  </si>
  <si>
    <t>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</si>
</sst>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164" formatCode="_-* #,##0_-;\-* #,##0_-;_-* &quot;-&quot;??_-;_-@_-"/>
    <numFmt numFmtId="165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6" fontId="0" fillId="0" borderId="0" xfId="0" applyNumberFormat="1"/>
    <xf numFmtId="9" fontId="0" fillId="0" borderId="0" xfId="0" applyNumberFormat="1"/>
    <xf numFmtId="8" fontId="0" fillId="0" borderId="0" xfId="0" applyNumberFormat="1"/>
    <xf numFmtId="6" fontId="2" fillId="0" borderId="0" xfId="0" applyNumberFormat="1" applyFont="1"/>
    <xf numFmtId="164" fontId="0" fillId="0" borderId="0" xfId="0" applyNumberFormat="1"/>
    <xf numFmtId="9" fontId="0" fillId="0" borderId="0" xfId="1" applyFont="1"/>
    <xf numFmtId="165" fontId="0" fillId="0" borderId="0" xfId="1" applyNumberFormat="1" applyFont="1"/>
    <xf numFmtId="165" fontId="2" fillId="0" borderId="0" xfId="1" applyNumberFormat="1" applyFont="1"/>
    <xf numFmtId="0" fontId="2" fillId="2" borderId="1" xfId="0" applyFont="1" applyFill="1" applyBorder="1"/>
    <xf numFmtId="0" fontId="2" fillId="2" borderId="2" xfId="0" applyFont="1" applyFill="1" applyBorder="1"/>
    <xf numFmtId="6" fontId="0" fillId="0" borderId="3" xfId="0" applyNumberFormat="1" applyBorder="1"/>
    <xf numFmtId="6" fontId="0" fillId="0" borderId="4" xfId="0" applyNumberFormat="1" applyBorder="1"/>
    <xf numFmtId="10" fontId="0" fillId="0" borderId="4" xfId="0" applyNumberFormat="1" applyBorder="1"/>
    <xf numFmtId="0" fontId="0" fillId="0" borderId="4" xfId="0" applyBorder="1"/>
    <xf numFmtId="0" fontId="0" fillId="0" borderId="3" xfId="0" applyBorder="1"/>
    <xf numFmtId="0" fontId="0" fillId="0" borderId="3" xfId="0" applyFont="1" applyBorder="1"/>
    <xf numFmtId="6" fontId="0" fillId="0" borderId="4" xfId="0" applyNumberFormat="1" applyFont="1" applyBorder="1"/>
    <xf numFmtId="0" fontId="0" fillId="0" borderId="7" xfId="0" applyBorder="1"/>
    <xf numFmtId="6" fontId="0" fillId="0" borderId="8" xfId="0" applyNumberFormat="1" applyBorder="1"/>
    <xf numFmtId="6" fontId="2" fillId="2" borderId="1" xfId="0" applyNumberFormat="1" applyFont="1" applyFill="1" applyBorder="1"/>
    <xf numFmtId="6" fontId="0" fillId="2" borderId="2" xfId="0" applyNumberFormat="1" applyFill="1" applyBorder="1"/>
    <xf numFmtId="0" fontId="2" fillId="0" borderId="9" xfId="0" applyFont="1" applyBorder="1"/>
    <xf numFmtId="6" fontId="2" fillId="0" borderId="10" xfId="0" applyNumberFormat="1" applyFont="1" applyBorder="1"/>
    <xf numFmtId="0" fontId="2" fillId="0" borderId="11" xfId="0" applyFont="1" applyBorder="1"/>
    <xf numFmtId="6" fontId="2" fillId="0" borderId="12" xfId="0" applyNumberFormat="1" applyFont="1" applyBorder="1"/>
    <xf numFmtId="6" fontId="2" fillId="2" borderId="2" xfId="0" applyNumberFormat="1" applyFont="1" applyFill="1" applyBorder="1"/>
    <xf numFmtId="6" fontId="0" fillId="0" borderId="11" xfId="0" applyNumberFormat="1" applyBorder="1"/>
    <xf numFmtId="9" fontId="0" fillId="0" borderId="12" xfId="0" applyNumberFormat="1" applyBorder="1"/>
    <xf numFmtId="6" fontId="0" fillId="0" borderId="5" xfId="0" applyNumberFormat="1" applyBorder="1"/>
    <xf numFmtId="9" fontId="0" fillId="0" borderId="6" xfId="0" applyNumberFormat="1" applyBorder="1"/>
    <xf numFmtId="0" fontId="0" fillId="0" borderId="11" xfId="0" applyBorder="1"/>
    <xf numFmtId="0" fontId="0" fillId="0" borderId="12" xfId="0" applyBorder="1"/>
    <xf numFmtId="0" fontId="2" fillId="2" borderId="9" xfId="0" applyFont="1" applyFill="1" applyBorder="1"/>
    <xf numFmtId="6" fontId="2" fillId="2" borderId="10" xfId="0" applyNumberFormat="1" applyFont="1" applyFill="1" applyBorder="1"/>
    <xf numFmtId="0" fontId="0" fillId="0" borderId="13" xfId="0" applyFont="1" applyBorder="1"/>
    <xf numFmtId="6" fontId="0" fillId="0" borderId="14" xfId="0" applyNumberFormat="1" applyFont="1" applyBorder="1"/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4"/>
  <sheetViews>
    <sheetView tabSelected="1" topLeftCell="A6" zoomScale="125" zoomScaleNormal="125" zoomScalePageLayoutView="125" workbookViewId="0">
      <selection activeCell="G20" sqref="G20"/>
    </sheetView>
  </sheetViews>
  <sheetFormatPr baseColWidth="10" defaultRowHeight="15" x14ac:dyDescent="0"/>
  <cols>
    <col min="4" max="4" width="22.83203125" customWidth="1"/>
    <col min="5" max="5" width="12" bestFit="1" customWidth="1"/>
    <col min="8" max="8" width="11.33203125" bestFit="1" customWidth="1"/>
    <col min="9" max="10" width="0" hidden="1" customWidth="1"/>
  </cols>
  <sheetData>
    <row r="2" spans="2:10" ht="16" thickBot="1"/>
    <row r="3" spans="2:10">
      <c r="D3" s="9" t="s">
        <v>17</v>
      </c>
      <c r="E3" s="10"/>
      <c r="I3" t="s">
        <v>3</v>
      </c>
    </row>
    <row r="4" spans="2:10">
      <c r="D4" s="11" t="s">
        <v>0</v>
      </c>
      <c r="E4" s="12">
        <v>500000</v>
      </c>
      <c r="I4">
        <v>180000</v>
      </c>
      <c r="J4" s="2">
        <v>0.01</v>
      </c>
    </row>
    <row r="5" spans="2:10">
      <c r="D5" s="11" t="s">
        <v>18</v>
      </c>
      <c r="E5" s="12">
        <v>450000</v>
      </c>
      <c r="I5">
        <v>360000</v>
      </c>
      <c r="J5" s="2">
        <v>0.02</v>
      </c>
    </row>
    <row r="6" spans="2:10">
      <c r="D6" s="11" t="s">
        <v>19</v>
      </c>
      <c r="E6" s="13">
        <v>2.5999999999999999E-2</v>
      </c>
    </row>
    <row r="7" spans="2:10">
      <c r="D7" s="11" t="s">
        <v>16</v>
      </c>
      <c r="E7" s="14">
        <v>25</v>
      </c>
    </row>
    <row r="8" spans="2:10" ht="16" thickBot="1">
      <c r="D8" s="29" t="s">
        <v>20</v>
      </c>
      <c r="E8" s="30">
        <v>0.01</v>
      </c>
    </row>
    <row r="9" spans="2:10" ht="16" thickBot="1">
      <c r="D9" s="27"/>
      <c r="E9" s="28"/>
    </row>
    <row r="10" spans="2:10">
      <c r="B10" s="6"/>
      <c r="D10" s="20" t="s">
        <v>11</v>
      </c>
      <c r="E10" s="21"/>
    </row>
    <row r="11" spans="2:10">
      <c r="D11" s="15" t="s">
        <v>1</v>
      </c>
      <c r="E11" s="12">
        <f>$E$8*$E$4</f>
        <v>5000</v>
      </c>
    </row>
    <row r="12" spans="2:10">
      <c r="D12" s="15" t="s">
        <v>3</v>
      </c>
      <c r="E12" s="12">
        <f>IF($E$4&lt;=$I$4,$J$4*E4,IF($E$4&lt;=$I$5,1800+($J$5*(E4-I4)),5400+(E4-I5)*3%))</f>
        <v>9600</v>
      </c>
    </row>
    <row r="13" spans="2:10">
      <c r="D13" s="15" t="s">
        <v>4</v>
      </c>
      <c r="E13" s="12">
        <v>334.9</v>
      </c>
      <c r="I13" s="3"/>
    </row>
    <row r="14" spans="2:10">
      <c r="D14" s="15" t="s">
        <v>2</v>
      </c>
      <c r="E14" s="12">
        <v>10</v>
      </c>
      <c r="H14" s="7"/>
    </row>
    <row r="15" spans="2:10">
      <c r="D15" s="15" t="s">
        <v>23</v>
      </c>
      <c r="E15" s="12">
        <v>38.299999999999997</v>
      </c>
      <c r="H15" s="7"/>
    </row>
    <row r="16" spans="2:10">
      <c r="D16" s="15" t="s">
        <v>5</v>
      </c>
      <c r="E16" s="12">
        <v>500</v>
      </c>
    </row>
    <row r="17" spans="4:10">
      <c r="D17" s="15" t="s">
        <v>9</v>
      </c>
      <c r="E17" s="12">
        <v>38.299999999999997</v>
      </c>
    </row>
    <row r="18" spans="4:10">
      <c r="D18" s="15" t="s">
        <v>6</v>
      </c>
      <c r="E18" s="12">
        <v>294.25</v>
      </c>
    </row>
    <row r="19" spans="4:10" ht="16" thickBot="1">
      <c r="D19" s="18" t="s">
        <v>21</v>
      </c>
      <c r="E19" s="19">
        <v>60000</v>
      </c>
    </row>
    <row r="20" spans="4:10" ht="17" thickTop="1" thickBot="1">
      <c r="D20" s="22" t="s">
        <v>7</v>
      </c>
      <c r="E20" s="23">
        <f>SUM(E11:E19)</f>
        <v>75815.75</v>
      </c>
      <c r="H20" s="6"/>
      <c r="J20" s="1"/>
    </row>
    <row r="21" spans="4:10" ht="16" thickBot="1">
      <c r="D21" s="24"/>
      <c r="E21" s="25"/>
      <c r="J21" s="1"/>
    </row>
    <row r="22" spans="4:10">
      <c r="D22" s="9" t="s">
        <v>22</v>
      </c>
      <c r="E22" s="26"/>
      <c r="J22" s="3"/>
    </row>
    <row r="23" spans="4:10">
      <c r="D23" s="16" t="s">
        <v>8</v>
      </c>
      <c r="E23" s="17">
        <f>((-PMT(E6/12,E7*12,E5,0))*E7*12)-E5</f>
        <v>162453.83471545624</v>
      </c>
      <c r="G23" s="6"/>
    </row>
    <row r="24" spans="4:10">
      <c r="D24" s="16" t="s">
        <v>10</v>
      </c>
      <c r="E24" s="17">
        <f>100*25</f>
        <v>2500</v>
      </c>
      <c r="H24" s="3"/>
    </row>
    <row r="25" spans="4:10">
      <c r="D25" s="16" t="s">
        <v>12</v>
      </c>
      <c r="E25" s="17">
        <f>50*12*25</f>
        <v>15000</v>
      </c>
      <c r="G25" s="5"/>
    </row>
    <row r="26" spans="4:10">
      <c r="D26" s="16" t="s">
        <v>14</v>
      </c>
      <c r="E26" s="17">
        <f>150*12*25</f>
        <v>45000</v>
      </c>
      <c r="G26" s="5"/>
    </row>
    <row r="27" spans="4:10" ht="16" thickBot="1">
      <c r="D27" s="35" t="s">
        <v>24</v>
      </c>
      <c r="E27" s="36">
        <f>400*25</f>
        <v>10000</v>
      </c>
      <c r="G27" s="5"/>
    </row>
    <row r="28" spans="4:10" ht="17" thickTop="1" thickBot="1">
      <c r="D28" s="22" t="s">
        <v>13</v>
      </c>
      <c r="E28" s="23">
        <f>SUM(E23:E27)</f>
        <v>234953.83471545624</v>
      </c>
    </row>
    <row r="29" spans="4:10" ht="16" thickBot="1">
      <c r="D29" s="31"/>
      <c r="E29" s="32"/>
    </row>
    <row r="30" spans="4:10" ht="17" thickTop="1" thickBot="1">
      <c r="D30" s="33" t="s">
        <v>15</v>
      </c>
      <c r="E30" s="34">
        <f>E20+E28</f>
        <v>310769.58471545624</v>
      </c>
      <c r="G30" s="6"/>
    </row>
    <row r="32" spans="4:10">
      <c r="E32" s="4"/>
      <c r="F32" s="1"/>
      <c r="H32" s="3"/>
    </row>
    <row r="33" spans="5:5">
      <c r="E33" s="4"/>
    </row>
    <row r="34" spans="5:5">
      <c r="E34" s="8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Lionel Yeo</dc:creator>
  <cp:lastModifiedBy>Lionel Yeo</cp:lastModifiedBy>
  <dcterms:created xsi:type="dcterms:W3CDTF">2015-11-11T02:18:13Z</dcterms:created>
  <dcterms:modified xsi:type="dcterms:W3CDTF">2015-11-18T06:31:41Z</dcterms:modified>
</cp:coreProperties>
</file>