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6060" tabRatio="500"/>
  </bookViews>
  <sheets>
    <sheet name="Housing Calculato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22" i="1"/>
  <c r="E25" i="1"/>
  <c r="E26" i="1"/>
  <c r="E13" i="1"/>
  <c r="E14" i="1"/>
  <c r="E16" i="1"/>
  <c r="E18" i="1"/>
  <c r="E2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E35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</calcChain>
</file>

<file path=xl/sharedStrings.xml><?xml version="1.0" encoding="utf-8"?>
<sst xmlns="http://schemas.openxmlformats.org/spreadsheetml/2006/main" count="44" uniqueCount="44">
  <si>
    <t>Savings</t>
  </si>
  <si>
    <t>Age</t>
  </si>
  <si>
    <t>Stamp duty</t>
  </si>
  <si>
    <t>Loan amount</t>
  </si>
  <si>
    <t>Loan details</t>
  </si>
  <si>
    <t>Housing details</t>
  </si>
  <si>
    <t>Portfolio</t>
  </si>
  <si>
    <t>How much do you wanna set aside in emergency funds?</t>
  </si>
  <si>
    <t>How much will your house cost?</t>
  </si>
  <si>
    <t>What's the annual interest rate of your housing loan?</t>
  </si>
  <si>
    <t>How long is your loan tenure in years?</t>
  </si>
  <si>
    <t>How much will your renovation/furniture cost?</t>
  </si>
  <si>
    <t>How much will your legal fees cost?</t>
  </si>
  <si>
    <t>Approximate agent commission</t>
  </si>
  <si>
    <t>Any grants/subsidies? (e.g CPF grant)</t>
  </si>
  <si>
    <t>How much do you wanna use for your downpayment?</t>
  </si>
  <si>
    <r>
      <t xml:space="preserve">MONTHLY MORTGAGE AMOUNT
</t>
    </r>
    <r>
      <rPr>
        <sz val="12"/>
        <color theme="1"/>
        <rFont val="Calibri"/>
        <family val="2"/>
        <scheme val="minor"/>
      </rPr>
      <t>(If you're married, this amount is shared with your spouse!)</t>
    </r>
  </si>
  <si>
    <t>Investment details</t>
  </si>
  <si>
    <t>How many years will you invest for?</t>
  </si>
  <si>
    <t>How much will you contribute to your investments every year?</t>
  </si>
  <si>
    <t>What's your assumed annual rate of return?</t>
  </si>
  <si>
    <t>PORTFOLIO VALUE AT THE END OF INVESTMENT PERIOD</t>
  </si>
  <si>
    <t>How much cash you have left for investing</t>
  </si>
  <si>
    <t>How much are your current investments worth?</t>
  </si>
  <si>
    <t>Housing expenses</t>
  </si>
  <si>
    <t>TOTAL HOUSING EXPENSES</t>
  </si>
  <si>
    <t>This calculator will help you decide how much you should allocate between your house and your investments</t>
  </si>
  <si>
    <t>TOTAL AMOUNT PAID OVER HOUSING LOAN</t>
  </si>
  <si>
    <t>The Housing Debt vs Investment Calculator</t>
  </si>
  <si>
    <t>In other words, "savings" refers to money from BOTH you and your spouse.</t>
  </si>
  <si>
    <t>Conversely, the monthly mortgage amount is SHARED between you and your spouse. (that's good news!)</t>
  </si>
  <si>
    <t>Simply fill in the boxes in yellow with your own figures, and it'll calculate the rest of the numbers for you.</t>
  </si>
  <si>
    <t>HOUSING COST NETT GRANTS/SUBSIDIES</t>
  </si>
  <si>
    <t>Amount of cash you'll have left after setting aside money for
 emergency funds and housing expenses:</t>
  </si>
  <si>
    <t>What are your current savings (including CPF)?</t>
  </si>
  <si>
    <t>The critical cell to decide on is cell E21 - the amount of money you'll use for your downpayment</t>
  </si>
  <si>
    <t>Remember: The more you use for your downpayment, the less you'll have left over for investing</t>
  </si>
  <si>
    <t>These will help you see the tradeoff between spending less on your mortgage vs. growing your portfolio</t>
  </si>
  <si>
    <t>Play around with the numbers until you find your sweet spot. Have fun!</t>
  </si>
  <si>
    <t>If you have any suggestions to improve this calculator, feel free to let me know at lioyeo@cheerfulegg.com</t>
  </si>
  <si>
    <t>Lionel Yeo, cheerfulegg.com</t>
  </si>
  <si>
    <t>If you're getting married, these figures should represent both yours and your spouse's.</t>
  </si>
  <si>
    <t>Also, check out the results in cells E26 vs cells E35</t>
  </si>
  <si>
    <t>Investment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</si>
</sst>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8" formatCode="&quot;$&quot;#,##0.00"/>
    <numFmt numFmtId="170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3" xfId="0" applyBorder="1"/>
    <xf numFmtId="164" fontId="0" fillId="0" borderId="4" xfId="1" applyNumberFormat="1" applyFont="1" applyBorder="1"/>
    <xf numFmtId="0" fontId="0" fillId="0" borderId="5" xfId="0" applyBorder="1"/>
    <xf numFmtId="0" fontId="3" fillId="0" borderId="0" xfId="0" applyFont="1" applyFill="1" applyBorder="1"/>
    <xf numFmtId="0" fontId="3" fillId="0" borderId="7" xfId="0" applyFont="1" applyFill="1" applyBorder="1"/>
    <xf numFmtId="0" fontId="0" fillId="0" borderId="8" xfId="0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0" fillId="4" borderId="3" xfId="0" applyFill="1" applyBorder="1" applyAlignment="1">
      <alignment horizontal="right"/>
    </xf>
    <xf numFmtId="0" fontId="3" fillId="0" borderId="0" xfId="0" applyFont="1" applyBorder="1"/>
    <xf numFmtId="0" fontId="0" fillId="0" borderId="3" xfId="0" applyFont="1" applyBorder="1"/>
    <xf numFmtId="0" fontId="0" fillId="0" borderId="0" xfId="0" applyFont="1"/>
    <xf numFmtId="0" fontId="3" fillId="0" borderId="0" xfId="0" applyFont="1" applyFill="1"/>
    <xf numFmtId="164" fontId="0" fillId="0" borderId="0" xfId="0" applyNumberFormat="1" applyFont="1" applyFill="1"/>
    <xf numFmtId="164" fontId="0" fillId="0" borderId="7" xfId="0" applyNumberFormat="1" applyFont="1" applyFill="1" applyBorder="1"/>
    <xf numFmtId="0" fontId="0" fillId="0" borderId="5" xfId="0" applyFont="1" applyBorder="1"/>
    <xf numFmtId="164" fontId="0" fillId="0" borderId="8" xfId="1" applyNumberFormat="1" applyFont="1" applyBorder="1"/>
    <xf numFmtId="0" fontId="0" fillId="3" borderId="2" xfId="0" applyFill="1" applyBorder="1"/>
    <xf numFmtId="0" fontId="3" fillId="6" borderId="1" xfId="0" applyFont="1" applyFill="1" applyBorder="1"/>
    <xf numFmtId="0" fontId="0" fillId="6" borderId="2" xfId="0" applyFill="1" applyBorder="1"/>
    <xf numFmtId="0" fontId="0" fillId="0" borderId="3" xfId="0" applyFont="1" applyFill="1" applyBorder="1"/>
    <xf numFmtId="0" fontId="3" fillId="0" borderId="9" xfId="0" applyFont="1" applyBorder="1"/>
    <xf numFmtId="0" fontId="3" fillId="5" borderId="1" xfId="0" applyFont="1" applyFill="1" applyBorder="1"/>
    <xf numFmtId="0" fontId="0" fillId="5" borderId="2" xfId="0" applyFill="1" applyBorder="1"/>
    <xf numFmtId="5" fontId="0" fillId="2" borderId="2" xfId="1" applyNumberFormat="1" applyFont="1" applyFill="1" applyBorder="1"/>
    <xf numFmtId="5" fontId="0" fillId="2" borderId="6" xfId="1" applyNumberFormat="1" applyFont="1" applyFill="1" applyBorder="1"/>
    <xf numFmtId="5" fontId="0" fillId="2" borderId="4" xfId="1" applyNumberFormat="1" applyFont="1" applyFill="1" applyBorder="1"/>
    <xf numFmtId="5" fontId="0" fillId="0" borderId="4" xfId="1" applyNumberFormat="1" applyFont="1" applyBorder="1"/>
    <xf numFmtId="5" fontId="0" fillId="0" borderId="4" xfId="1" applyNumberFormat="1" applyFont="1" applyFill="1" applyBorder="1"/>
    <xf numFmtId="168" fontId="0" fillId="0" borderId="0" xfId="0" applyNumberFormat="1"/>
    <xf numFmtId="170" fontId="0" fillId="0" borderId="4" xfId="0" applyNumberFormat="1" applyBorder="1"/>
    <xf numFmtId="0" fontId="3" fillId="0" borderId="9" xfId="0" applyFont="1" applyBorder="1" applyAlignment="1">
      <alignment wrapText="1"/>
    </xf>
    <xf numFmtId="170" fontId="0" fillId="2" borderId="4" xfId="1" applyNumberFormat="1" applyFont="1" applyFill="1" applyBorder="1"/>
    <xf numFmtId="10" fontId="0" fillId="2" borderId="4" xfId="0" applyNumberFormat="1" applyFill="1" applyBorder="1"/>
    <xf numFmtId="0" fontId="0" fillId="2" borderId="4" xfId="0" applyFill="1" applyBorder="1"/>
    <xf numFmtId="0" fontId="3" fillId="8" borderId="11" xfId="0" applyFont="1" applyFill="1" applyBorder="1"/>
    <xf numFmtId="168" fontId="0" fillId="8" borderId="12" xfId="0" applyNumberFormat="1" applyFill="1" applyBorder="1"/>
    <xf numFmtId="0" fontId="3" fillId="4" borderId="11" xfId="0" applyFont="1" applyFill="1" applyBorder="1"/>
    <xf numFmtId="0" fontId="0" fillId="4" borderId="12" xfId="0" applyFill="1" applyBorder="1"/>
    <xf numFmtId="0" fontId="3" fillId="9" borderId="11" xfId="0" applyFont="1" applyFill="1" applyBorder="1" applyAlignment="1">
      <alignment wrapText="1"/>
    </xf>
    <xf numFmtId="170" fontId="3" fillId="9" borderId="12" xfId="0" applyNumberFormat="1" applyFont="1" applyFill="1" applyBorder="1"/>
    <xf numFmtId="164" fontId="3" fillId="9" borderId="12" xfId="0" applyNumberFormat="1" applyFont="1" applyFill="1" applyBorder="1"/>
    <xf numFmtId="9" fontId="0" fillId="2" borderId="4" xfId="0" applyNumberFormat="1" applyFill="1" applyBorder="1"/>
    <xf numFmtId="0" fontId="3" fillId="3" borderId="1" xfId="0" applyFont="1" applyFill="1" applyBorder="1"/>
    <xf numFmtId="6" fontId="3" fillId="0" borderId="10" xfId="0" applyNumberFormat="1" applyFont="1" applyBorder="1"/>
    <xf numFmtId="0" fontId="3" fillId="0" borderId="11" xfId="0" applyFont="1" applyBorder="1" applyAlignment="1">
      <alignment wrapText="1"/>
    </xf>
    <xf numFmtId="6" fontId="3" fillId="0" borderId="12" xfId="0" applyNumberFormat="1" applyFont="1" applyBorder="1"/>
    <xf numFmtId="5" fontId="3" fillId="0" borderId="10" xfId="0" applyNumberFormat="1" applyFont="1" applyBorder="1"/>
    <xf numFmtId="0" fontId="0" fillId="0" borderId="14" xfId="0" applyBorder="1"/>
    <xf numFmtId="0" fontId="0" fillId="0" borderId="15" xfId="0" applyBorder="1"/>
    <xf numFmtId="0" fontId="3" fillId="10" borderId="13" xfId="0" applyFont="1" applyFill="1" applyBorder="1" applyAlignment="1">
      <alignment horizontal="center"/>
    </xf>
    <xf numFmtId="0" fontId="0" fillId="11" borderId="13" xfId="0" applyFill="1" applyBorder="1"/>
    <xf numFmtId="0" fontId="0" fillId="11" borderId="15" xfId="0" applyFill="1" applyBorder="1" applyAlignment="1">
      <alignment horizontal="right"/>
    </xf>
    <xf numFmtId="0" fontId="0" fillId="7" borderId="1" xfId="0" applyFill="1" applyBorder="1"/>
    <xf numFmtId="164" fontId="0" fillId="7" borderId="2" xfId="1" applyNumberFormat="1" applyFont="1" applyFill="1" applyBorder="1"/>
    <xf numFmtId="0" fontId="0" fillId="4" borderId="4" xfId="0" applyFill="1" applyBorder="1" applyAlignment="1">
      <alignment horizontal="right"/>
    </xf>
  </cellXfs>
  <cellStyles count="4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abSelected="1" workbookViewId="0">
      <selection activeCell="B32" sqref="B32"/>
    </sheetView>
  </sheetViews>
  <sheetFormatPr baseColWidth="10" defaultRowHeight="15" x14ac:dyDescent="0"/>
  <cols>
    <col min="1" max="1" width="3.1640625" customWidth="1"/>
    <col min="2" max="2" width="96.33203125" customWidth="1"/>
    <col min="3" max="3" width="3.33203125" customWidth="1"/>
    <col min="4" max="4" width="57.6640625" customWidth="1"/>
    <col min="5" max="5" width="11.5" bestFit="1" customWidth="1"/>
    <col min="8" max="8" width="10.83203125" hidden="1" customWidth="1"/>
    <col min="9" max="9" width="21.83203125" hidden="1" customWidth="1"/>
  </cols>
  <sheetData>
    <row r="1" spans="2:9" ht="16" thickBot="1">
      <c r="F1" s="4"/>
      <c r="H1" s="60" t="s">
        <v>43</v>
      </c>
      <c r="I1" s="61"/>
    </row>
    <row r="2" spans="2:9" ht="16" thickBot="1">
      <c r="B2" s="57" t="s">
        <v>28</v>
      </c>
      <c r="D2" s="50" t="s">
        <v>0</v>
      </c>
      <c r="E2" s="24"/>
      <c r="H2" s="15" t="s">
        <v>1</v>
      </c>
      <c r="I2" s="62" t="s">
        <v>6</v>
      </c>
    </row>
    <row r="3" spans="2:9">
      <c r="B3" s="55"/>
      <c r="D3" s="5" t="s">
        <v>34</v>
      </c>
      <c r="E3" s="31">
        <v>200000</v>
      </c>
      <c r="H3" s="6">
        <v>0</v>
      </c>
      <c r="I3" s="7">
        <f>$E$28+$E$31</f>
        <v>47400</v>
      </c>
    </row>
    <row r="4" spans="2:9" ht="16" thickBot="1">
      <c r="B4" s="55" t="s">
        <v>26</v>
      </c>
      <c r="D4" s="22" t="s">
        <v>7</v>
      </c>
      <c r="E4" s="32">
        <v>20000</v>
      </c>
      <c r="H4" s="6">
        <v>1</v>
      </c>
      <c r="I4" s="12">
        <f>(I3*(1+$E$33))+$E$34</f>
        <v>60244</v>
      </c>
    </row>
    <row r="5" spans="2:9" ht="16" thickBot="1">
      <c r="B5" s="55" t="s">
        <v>31</v>
      </c>
      <c r="D5" s="11"/>
      <c r="E5" s="23"/>
      <c r="H5" s="6">
        <v>2</v>
      </c>
      <c r="I5" s="12">
        <f t="shared" ref="I5:I68" si="0">(I4*(1+$E$33))+$E$34</f>
        <v>73858.640000000014</v>
      </c>
    </row>
    <row r="6" spans="2:9">
      <c r="B6" s="55"/>
      <c r="D6" s="25" t="s">
        <v>5</v>
      </c>
      <c r="E6" s="26"/>
      <c r="H6" s="6">
        <v>3</v>
      </c>
      <c r="I6" s="12">
        <f t="shared" si="0"/>
        <v>88290.158400000015</v>
      </c>
    </row>
    <row r="7" spans="2:9">
      <c r="B7" s="55" t="s">
        <v>41</v>
      </c>
      <c r="D7" s="17" t="s">
        <v>8</v>
      </c>
      <c r="E7" s="33">
        <v>400000</v>
      </c>
      <c r="H7" s="6">
        <v>4</v>
      </c>
      <c r="I7" s="12">
        <f t="shared" si="0"/>
        <v>103587.56790400003</v>
      </c>
    </row>
    <row r="8" spans="2:9" ht="16" thickBot="1">
      <c r="B8" s="55" t="s">
        <v>29</v>
      </c>
      <c r="D8" s="27" t="s">
        <v>14</v>
      </c>
      <c r="E8" s="33">
        <v>30000</v>
      </c>
      <c r="F8" s="1"/>
      <c r="H8" s="6">
        <v>5</v>
      </c>
      <c r="I8" s="12">
        <f t="shared" si="0"/>
        <v>119802.82197824003</v>
      </c>
    </row>
    <row r="9" spans="2:9" ht="17" thickTop="1" thickBot="1">
      <c r="B9" s="55" t="s">
        <v>30</v>
      </c>
      <c r="D9" s="28" t="s">
        <v>32</v>
      </c>
      <c r="E9" s="54">
        <f>E7-E8</f>
        <v>370000</v>
      </c>
      <c r="H9" s="6">
        <v>6</v>
      </c>
      <c r="I9" s="12">
        <f t="shared" si="0"/>
        <v>136990.99129693443</v>
      </c>
    </row>
    <row r="10" spans="2:9" ht="16" thickBot="1">
      <c r="B10" s="55"/>
      <c r="D10" s="16"/>
      <c r="E10" s="13"/>
      <c r="H10" s="6">
        <v>7</v>
      </c>
      <c r="I10" s="12">
        <f t="shared" si="0"/>
        <v>155210.4507747505</v>
      </c>
    </row>
    <row r="11" spans="2:9">
      <c r="B11" s="55" t="s">
        <v>35</v>
      </c>
      <c r="D11" s="29" t="s">
        <v>24</v>
      </c>
      <c r="E11" s="30"/>
      <c r="H11" s="6">
        <v>8</v>
      </c>
      <c r="I11" s="12">
        <f t="shared" si="0"/>
        <v>174523.07782123552</v>
      </c>
    </row>
    <row r="12" spans="2:9">
      <c r="B12" s="55" t="s">
        <v>36</v>
      </c>
      <c r="D12" s="17" t="s">
        <v>11</v>
      </c>
      <c r="E12" s="33">
        <v>50000</v>
      </c>
      <c r="H12" s="6">
        <v>9</v>
      </c>
      <c r="I12" s="12">
        <f t="shared" si="0"/>
        <v>194994.46249050967</v>
      </c>
    </row>
    <row r="13" spans="2:9">
      <c r="B13" s="55"/>
      <c r="D13" s="17" t="s">
        <v>2</v>
      </c>
      <c r="E13" s="34">
        <f>IF(E7&lt;180000,E7*0.01,IF(E7&lt;360000,180000*0.01+((E7-180000)*0.02),180000*0.01+180000*0.02+((E7-360000)*0.03)))</f>
        <v>6600</v>
      </c>
      <c r="H13" s="6">
        <v>10</v>
      </c>
      <c r="I13" s="12">
        <f t="shared" si="0"/>
        <v>216694.13023994025</v>
      </c>
    </row>
    <row r="14" spans="2:9">
      <c r="B14" s="55" t="s">
        <v>42</v>
      </c>
      <c r="D14" s="17" t="s">
        <v>13</v>
      </c>
      <c r="E14" s="35">
        <f>1%*E7</f>
        <v>4000</v>
      </c>
      <c r="H14" s="6">
        <v>11</v>
      </c>
      <c r="I14" s="12">
        <f t="shared" si="0"/>
        <v>239695.77805433667</v>
      </c>
    </row>
    <row r="15" spans="2:9" ht="16" thickBot="1">
      <c r="B15" s="55" t="s">
        <v>37</v>
      </c>
      <c r="D15" s="17" t="s">
        <v>12</v>
      </c>
      <c r="E15" s="33">
        <v>2000</v>
      </c>
      <c r="H15" s="6">
        <v>12</v>
      </c>
      <c r="I15" s="12">
        <f t="shared" si="0"/>
        <v>264077.52473759686</v>
      </c>
    </row>
    <row r="16" spans="2:9" ht="17" thickTop="1" thickBot="1">
      <c r="B16" s="55"/>
      <c r="D16" s="28" t="s">
        <v>25</v>
      </c>
      <c r="E16" s="54">
        <f>SUM(E12:E15)</f>
        <v>62600</v>
      </c>
      <c r="H16" s="6">
        <v>13</v>
      </c>
      <c r="I16" s="12">
        <f t="shared" si="0"/>
        <v>289922.17622185271</v>
      </c>
    </row>
    <row r="17" spans="2:9" ht="16" thickBot="1">
      <c r="B17" s="56" t="s">
        <v>38</v>
      </c>
      <c r="D17" s="16"/>
      <c r="E17" s="13"/>
      <c r="H17" s="6">
        <v>14</v>
      </c>
      <c r="I17" s="12">
        <f t="shared" si="0"/>
        <v>317317.50679516391</v>
      </c>
    </row>
    <row r="18" spans="2:9" ht="31" thickBot="1">
      <c r="D18" s="46" t="s">
        <v>33</v>
      </c>
      <c r="E18" s="47">
        <f>E3-E4-E16</f>
        <v>117400</v>
      </c>
      <c r="H18" s="6">
        <v>15</v>
      </c>
      <c r="I18" s="12">
        <f t="shared" si="0"/>
        <v>346356.55720287375</v>
      </c>
    </row>
    <row r="19" spans="2:9" ht="16" thickBot="1">
      <c r="E19" s="36"/>
      <c r="F19" s="1"/>
      <c r="H19" s="6">
        <v>16</v>
      </c>
      <c r="I19" s="12">
        <f t="shared" si="0"/>
        <v>377137.95063504617</v>
      </c>
    </row>
    <row r="20" spans="2:9" ht="16" thickBot="1">
      <c r="B20" s="58" t="s">
        <v>39</v>
      </c>
      <c r="D20" s="42" t="s">
        <v>4</v>
      </c>
      <c r="E20" s="43"/>
      <c r="H20" s="6">
        <v>17</v>
      </c>
      <c r="I20" s="12">
        <f t="shared" si="0"/>
        <v>409766.22767314897</v>
      </c>
    </row>
    <row r="21" spans="2:9" ht="16" thickBot="1">
      <c r="B21" s="59" t="s">
        <v>40</v>
      </c>
      <c r="D21" s="6" t="s">
        <v>15</v>
      </c>
      <c r="E21" s="39">
        <v>100000</v>
      </c>
      <c r="F21" s="1"/>
      <c r="H21" s="6">
        <v>18</v>
      </c>
      <c r="I21" s="12">
        <f t="shared" si="0"/>
        <v>444352.20133353793</v>
      </c>
    </row>
    <row r="22" spans="2:9">
      <c r="D22" s="6" t="s">
        <v>3</v>
      </c>
      <c r="E22" s="37">
        <f>E9-E21</f>
        <v>270000</v>
      </c>
      <c r="F22" s="1"/>
      <c r="H22" s="6">
        <v>19</v>
      </c>
      <c r="I22" s="12">
        <f t="shared" si="0"/>
        <v>481013.33341355022</v>
      </c>
    </row>
    <row r="23" spans="2:9">
      <c r="D23" s="17" t="s">
        <v>9</v>
      </c>
      <c r="E23" s="40">
        <v>2.5999999999999999E-2</v>
      </c>
      <c r="F23" s="1"/>
      <c r="G23" s="3"/>
      <c r="H23" s="6">
        <v>20</v>
      </c>
      <c r="I23" s="12">
        <f t="shared" si="0"/>
        <v>519874.13341836329</v>
      </c>
    </row>
    <row r="24" spans="2:9" ht="16" thickBot="1">
      <c r="D24" s="17" t="s">
        <v>10</v>
      </c>
      <c r="E24" s="41">
        <v>20</v>
      </c>
      <c r="F24" s="1"/>
      <c r="H24" s="6">
        <v>21</v>
      </c>
      <c r="I24" s="12">
        <f t="shared" si="0"/>
        <v>561066.58142346516</v>
      </c>
    </row>
    <row r="25" spans="2:9" ht="32" thickTop="1" thickBot="1">
      <c r="D25" s="38" t="s">
        <v>16</v>
      </c>
      <c r="E25" s="51">
        <f>-PMT(E23/12,E24*12,E22,0)</f>
        <v>1443.9277404752056</v>
      </c>
      <c r="H25" s="6">
        <v>22</v>
      </c>
      <c r="I25" s="12">
        <f t="shared" si="0"/>
        <v>604730.57630887313</v>
      </c>
    </row>
    <row r="26" spans="2:9" ht="16" thickBot="1">
      <c r="D26" s="52" t="s">
        <v>27</v>
      </c>
      <c r="E26" s="53">
        <f>E25*E24*12</f>
        <v>346542.65771404933</v>
      </c>
      <c r="H26" s="6">
        <v>23</v>
      </c>
      <c r="I26" s="12">
        <f t="shared" si="0"/>
        <v>651014.41088740551</v>
      </c>
    </row>
    <row r="27" spans="2:9" ht="16" thickBot="1">
      <c r="D27" s="18"/>
      <c r="E27" s="3"/>
      <c r="H27" s="6">
        <v>24</v>
      </c>
      <c r="I27" s="12">
        <f t="shared" si="0"/>
        <v>700075.27554064989</v>
      </c>
    </row>
    <row r="28" spans="2:9" ht="16" thickBot="1">
      <c r="D28" s="46" t="s">
        <v>22</v>
      </c>
      <c r="E28" s="48">
        <f>E18-E21</f>
        <v>17400</v>
      </c>
      <c r="H28" s="6">
        <v>25</v>
      </c>
      <c r="I28" s="12">
        <f t="shared" si="0"/>
        <v>752079.79207308893</v>
      </c>
    </row>
    <row r="29" spans="2:9" ht="16" thickBot="1">
      <c r="H29" s="6">
        <v>26</v>
      </c>
      <c r="I29" s="12">
        <f t="shared" si="0"/>
        <v>807204.57959747431</v>
      </c>
    </row>
    <row r="30" spans="2:9" ht="16" thickBot="1">
      <c r="D30" s="44" t="s">
        <v>17</v>
      </c>
      <c r="E30" s="45"/>
      <c r="H30" s="6">
        <v>27</v>
      </c>
      <c r="I30" s="12">
        <f t="shared" si="0"/>
        <v>865636.8543733228</v>
      </c>
    </row>
    <row r="31" spans="2:9">
      <c r="D31" s="6" t="s">
        <v>23</v>
      </c>
      <c r="E31" s="39">
        <v>30000</v>
      </c>
      <c r="H31" s="6">
        <v>28</v>
      </c>
      <c r="I31" s="12">
        <f t="shared" si="0"/>
        <v>927575.06563572225</v>
      </c>
    </row>
    <row r="32" spans="2:9">
      <c r="D32" s="6" t="s">
        <v>18</v>
      </c>
      <c r="E32" s="41">
        <v>30</v>
      </c>
      <c r="H32" s="6">
        <v>29</v>
      </c>
      <c r="I32" s="12">
        <f t="shared" si="0"/>
        <v>993229.56957386562</v>
      </c>
    </row>
    <row r="33" spans="3:9">
      <c r="D33" s="6" t="s">
        <v>20</v>
      </c>
      <c r="E33" s="49">
        <v>0.06</v>
      </c>
      <c r="H33" s="6">
        <v>30</v>
      </c>
      <c r="I33" s="12">
        <f t="shared" si="0"/>
        <v>1062823.3437482975</v>
      </c>
    </row>
    <row r="34" spans="3:9" ht="16" thickBot="1">
      <c r="C34" s="2"/>
      <c r="D34" s="6" t="s">
        <v>19</v>
      </c>
      <c r="E34" s="39">
        <v>10000</v>
      </c>
      <c r="H34" s="6">
        <v>31</v>
      </c>
      <c r="I34" s="12">
        <f t="shared" si="0"/>
        <v>1136592.7443731953</v>
      </c>
    </row>
    <row r="35" spans="3:9" ht="17" thickTop="1" thickBot="1">
      <c r="C35" s="2"/>
      <c r="D35" s="38" t="s">
        <v>21</v>
      </c>
      <c r="E35" s="51">
        <f>VLOOKUP(E32,$H$3:$I$73,2,FALSE)</f>
        <v>1062823.3437482975</v>
      </c>
      <c r="H35" s="6">
        <v>32</v>
      </c>
      <c r="I35" s="12">
        <f t="shared" si="0"/>
        <v>1214788.3090355871</v>
      </c>
    </row>
    <row r="36" spans="3:9">
      <c r="C36" s="2"/>
      <c r="H36" s="6">
        <v>33</v>
      </c>
      <c r="I36" s="12">
        <f t="shared" si="0"/>
        <v>1297675.6075777225</v>
      </c>
    </row>
    <row r="37" spans="3:9">
      <c r="C37" s="2"/>
      <c r="H37" s="6">
        <v>34</v>
      </c>
      <c r="I37" s="12">
        <f t="shared" si="0"/>
        <v>1385536.1440323859</v>
      </c>
    </row>
    <row r="38" spans="3:9">
      <c r="C38" s="2"/>
      <c r="H38" s="6">
        <v>35</v>
      </c>
      <c r="I38" s="12">
        <f t="shared" si="0"/>
        <v>1478668.3126743292</v>
      </c>
    </row>
    <row r="39" spans="3:9">
      <c r="C39" s="2"/>
      <c r="H39" s="6">
        <v>36</v>
      </c>
      <c r="I39" s="12">
        <f t="shared" si="0"/>
        <v>1577388.411434789</v>
      </c>
    </row>
    <row r="40" spans="3:9">
      <c r="H40" s="6">
        <v>37</v>
      </c>
      <c r="I40" s="12">
        <f t="shared" si="0"/>
        <v>1682031.7161208764</v>
      </c>
    </row>
    <row r="41" spans="3:9">
      <c r="H41" s="6">
        <v>38</v>
      </c>
      <c r="I41" s="12">
        <f t="shared" si="0"/>
        <v>1792953.6190881291</v>
      </c>
    </row>
    <row r="42" spans="3:9">
      <c r="D42" s="4"/>
      <c r="E42" s="4"/>
      <c r="H42" s="6">
        <v>39</v>
      </c>
      <c r="I42" s="12">
        <f t="shared" si="0"/>
        <v>1910530.836233417</v>
      </c>
    </row>
    <row r="43" spans="3:9">
      <c r="C43" s="4"/>
      <c r="D43" s="4"/>
      <c r="E43" s="4"/>
      <c r="F43" s="4"/>
      <c r="H43" s="6">
        <v>40</v>
      </c>
      <c r="I43" s="12">
        <f t="shared" si="0"/>
        <v>2035162.6864074222</v>
      </c>
    </row>
    <row r="44" spans="3:9">
      <c r="C44" s="4"/>
      <c r="D44" s="4"/>
      <c r="E44" s="4"/>
      <c r="F44" s="4"/>
      <c r="H44" s="6">
        <v>41</v>
      </c>
      <c r="I44" s="12">
        <f t="shared" si="0"/>
        <v>2167272.4475918678</v>
      </c>
    </row>
    <row r="45" spans="3:9">
      <c r="C45" s="4"/>
      <c r="D45" s="4"/>
      <c r="E45" s="4"/>
      <c r="F45" s="4"/>
      <c r="H45" s="6">
        <v>42</v>
      </c>
      <c r="I45" s="12">
        <f t="shared" si="0"/>
        <v>2307308.7944473801</v>
      </c>
    </row>
    <row r="46" spans="3:9">
      <c r="C46" s="4"/>
      <c r="D46" s="4"/>
      <c r="E46" s="4"/>
      <c r="F46" s="4"/>
      <c r="H46" s="6">
        <v>43</v>
      </c>
      <c r="I46" s="12">
        <f t="shared" si="0"/>
        <v>2455747.3221142231</v>
      </c>
    </row>
    <row r="47" spans="3:9">
      <c r="C47" s="4"/>
      <c r="D47" s="9"/>
      <c r="E47" s="4"/>
      <c r="F47" s="4"/>
      <c r="H47" s="6">
        <v>44</v>
      </c>
      <c r="I47" s="12">
        <f t="shared" si="0"/>
        <v>2613092.1614410765</v>
      </c>
    </row>
    <row r="48" spans="3:9">
      <c r="C48" s="4"/>
      <c r="D48" s="19"/>
      <c r="E48" s="20"/>
      <c r="F48" s="4"/>
      <c r="H48" s="6">
        <v>45</v>
      </c>
      <c r="I48" s="12">
        <f t="shared" si="0"/>
        <v>2779877.6911275415</v>
      </c>
    </row>
    <row r="49" spans="3:9">
      <c r="C49" s="4"/>
      <c r="D49" s="19"/>
      <c r="E49" s="20"/>
      <c r="F49" s="4"/>
      <c r="H49" s="6">
        <v>46</v>
      </c>
      <c r="I49" s="12">
        <f t="shared" si="0"/>
        <v>2956670.3525951942</v>
      </c>
    </row>
    <row r="50" spans="3:9">
      <c r="C50" s="4"/>
      <c r="D50" s="9"/>
      <c r="E50" s="20"/>
      <c r="F50" s="4"/>
      <c r="H50" s="6">
        <v>47</v>
      </c>
      <c r="I50" s="12">
        <f t="shared" si="0"/>
        <v>3144070.5737509062</v>
      </c>
    </row>
    <row r="51" spans="3:9" ht="16" thickBot="1">
      <c r="C51" s="4"/>
      <c r="D51" s="9"/>
      <c r="E51" s="20"/>
      <c r="F51" s="4"/>
      <c r="H51" s="6">
        <v>48</v>
      </c>
      <c r="I51" s="12">
        <f t="shared" si="0"/>
        <v>3342714.8081759606</v>
      </c>
    </row>
    <row r="52" spans="3:9" ht="16" thickTop="1">
      <c r="C52" s="4"/>
      <c r="D52" s="10"/>
      <c r="E52" s="21"/>
      <c r="F52" s="4"/>
      <c r="H52" s="6">
        <v>49</v>
      </c>
      <c r="I52" s="12">
        <f t="shared" si="0"/>
        <v>3553277.6966665182</v>
      </c>
    </row>
    <row r="53" spans="3:9">
      <c r="C53" s="4"/>
      <c r="D53" s="4"/>
      <c r="E53" s="4"/>
      <c r="F53" s="4"/>
      <c r="H53" s="6">
        <v>50</v>
      </c>
      <c r="I53" s="12">
        <f t="shared" si="0"/>
        <v>3776474.3584665097</v>
      </c>
    </row>
    <row r="54" spans="3:9">
      <c r="C54" s="4"/>
      <c r="F54" s="4"/>
      <c r="H54" s="6">
        <v>51</v>
      </c>
      <c r="I54" s="12">
        <f t="shared" si="0"/>
        <v>4013062.8199745007</v>
      </c>
    </row>
    <row r="55" spans="3:9">
      <c r="H55" s="6">
        <v>52</v>
      </c>
      <c r="I55" s="12">
        <f t="shared" si="0"/>
        <v>4263846.5891729705</v>
      </c>
    </row>
    <row r="56" spans="3:9">
      <c r="H56" s="6">
        <v>53</v>
      </c>
      <c r="I56" s="12">
        <f t="shared" si="0"/>
        <v>4529677.3845233489</v>
      </c>
    </row>
    <row r="57" spans="3:9">
      <c r="H57" s="6">
        <v>54</v>
      </c>
      <c r="I57" s="12">
        <f t="shared" si="0"/>
        <v>4811458.0275947498</v>
      </c>
    </row>
    <row r="58" spans="3:9">
      <c r="H58" s="6">
        <v>55</v>
      </c>
      <c r="I58" s="12">
        <f t="shared" si="0"/>
        <v>5110145.509250435</v>
      </c>
    </row>
    <row r="59" spans="3:9">
      <c r="H59" s="6">
        <v>56</v>
      </c>
      <c r="I59" s="12">
        <f t="shared" si="0"/>
        <v>5426754.2398054618</v>
      </c>
    </row>
    <row r="60" spans="3:9">
      <c r="H60" s="6">
        <v>57</v>
      </c>
      <c r="I60" s="12">
        <f t="shared" si="0"/>
        <v>5762359.4941937895</v>
      </c>
    </row>
    <row r="61" spans="3:9">
      <c r="H61" s="6">
        <v>58</v>
      </c>
      <c r="I61" s="12">
        <f t="shared" si="0"/>
        <v>6118101.0638454175</v>
      </c>
    </row>
    <row r="62" spans="3:9">
      <c r="H62" s="6">
        <v>59</v>
      </c>
      <c r="I62" s="12">
        <f t="shared" si="0"/>
        <v>6495187.1276761424</v>
      </c>
    </row>
    <row r="63" spans="3:9">
      <c r="H63" s="6">
        <v>60</v>
      </c>
      <c r="I63" s="12">
        <f t="shared" si="0"/>
        <v>6894898.3553367108</v>
      </c>
    </row>
    <row r="64" spans="3:9">
      <c r="H64" s="6">
        <v>61</v>
      </c>
      <c r="I64" s="12">
        <f t="shared" si="0"/>
        <v>7318592.256656914</v>
      </c>
    </row>
    <row r="65" spans="8:9">
      <c r="H65" s="6">
        <v>62</v>
      </c>
      <c r="I65" s="12">
        <f t="shared" si="0"/>
        <v>7767707.7920563295</v>
      </c>
    </row>
    <row r="66" spans="8:9">
      <c r="H66" s="6">
        <v>63</v>
      </c>
      <c r="I66" s="12">
        <f t="shared" si="0"/>
        <v>8243770.2595797097</v>
      </c>
    </row>
    <row r="67" spans="8:9">
      <c r="H67" s="6">
        <v>64</v>
      </c>
      <c r="I67" s="12">
        <f t="shared" si="0"/>
        <v>8748396.475154493</v>
      </c>
    </row>
    <row r="68" spans="8:9">
      <c r="H68" s="6">
        <v>65</v>
      </c>
      <c r="I68" s="12">
        <f t="shared" si="0"/>
        <v>9283300.2636637632</v>
      </c>
    </row>
    <row r="69" spans="8:9">
      <c r="H69" s="6">
        <v>66</v>
      </c>
      <c r="I69" s="12">
        <f t="shared" ref="I69:I73" si="1">(I68*(1+$E$33))+$E$34</f>
        <v>9850298.2794835903</v>
      </c>
    </row>
    <row r="70" spans="8:9">
      <c r="H70" s="6">
        <v>67</v>
      </c>
      <c r="I70" s="12">
        <f t="shared" si="1"/>
        <v>10451316.176252605</v>
      </c>
    </row>
    <row r="71" spans="8:9">
      <c r="H71" s="6">
        <v>68</v>
      </c>
      <c r="I71" s="12">
        <f t="shared" si="1"/>
        <v>11088395.146827763</v>
      </c>
    </row>
    <row r="72" spans="8:9">
      <c r="H72" s="6">
        <v>69</v>
      </c>
      <c r="I72" s="12">
        <f t="shared" si="1"/>
        <v>11763698.855637429</v>
      </c>
    </row>
    <row r="73" spans="8:9" ht="16" thickBot="1">
      <c r="H73" s="8">
        <v>70</v>
      </c>
      <c r="I73" s="14">
        <f t="shared" si="1"/>
        <v>12479520.786975676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 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Yeo</dc:creator>
  <cp:lastModifiedBy>Lionel Yeo</cp:lastModifiedBy>
  <dcterms:created xsi:type="dcterms:W3CDTF">2015-03-22T13:37:49Z</dcterms:created>
  <dcterms:modified xsi:type="dcterms:W3CDTF">2015-07-12T03:33:07Z</dcterms:modified>
</cp:coreProperties>
</file>